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.154\obmen\!!!КУЛЬТУРА\Гладкова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9" i="1" l="1"/>
  <c r="I169" i="1"/>
  <c r="K164" i="1"/>
  <c r="K153" i="1"/>
  <c r="K136" i="1"/>
  <c r="K127" i="1" s="1"/>
  <c r="K116" i="1" s="1"/>
  <c r="K125" i="1"/>
  <c r="K115" i="1"/>
  <c r="I101" i="1"/>
  <c r="K99" i="1"/>
  <c r="K93" i="1"/>
  <c r="L92" i="1" s="1"/>
  <c r="I93" i="1"/>
  <c r="K82" i="1"/>
  <c r="K81" i="1"/>
  <c r="I81" i="1"/>
  <c r="K75" i="1"/>
  <c r="M75" i="1" s="1"/>
  <c r="I75" i="1"/>
  <c r="K72" i="1"/>
  <c r="K67" i="1"/>
  <c r="K62" i="1" s="1"/>
  <c r="K64" i="1"/>
  <c r="K59" i="1"/>
  <c r="K56" i="1"/>
  <c r="K53" i="1" s="1"/>
  <c r="K54" i="1"/>
  <c r="K51" i="1"/>
  <c r="K45" i="1"/>
  <c r="I45" i="1"/>
  <c r="K43" i="1"/>
  <c r="K41" i="1"/>
  <c r="K39" i="1"/>
  <c r="K38" i="1" s="1"/>
  <c r="K34" i="1" s="1"/>
  <c r="I38" i="1"/>
  <c r="K32" i="1"/>
  <c r="K31" i="1" s="1"/>
  <c r="K23" i="1"/>
  <c r="K22" i="1"/>
  <c r="K21" i="1"/>
  <c r="K10" i="1" s="1"/>
  <c r="K16" i="1"/>
  <c r="I16" i="1"/>
  <c r="K14" i="1"/>
  <c r="K94" i="1" l="1"/>
  <c r="K74" i="1"/>
  <c r="M74" i="1" s="1"/>
  <c r="L179" i="1" l="1"/>
  <c r="M179" i="1" s="1"/>
</calcChain>
</file>

<file path=xl/sharedStrings.xml><?xml version="1.0" encoding="utf-8"?>
<sst xmlns="http://schemas.openxmlformats.org/spreadsheetml/2006/main" count="1472" uniqueCount="320">
  <si>
    <t>Приложение</t>
  </si>
  <si>
    <t>к приказу к приказу комитета по социальной политике</t>
  </si>
  <si>
    <t xml:space="preserve">     от    «    »_________2021 г.  № п-КпСП- </t>
  </si>
  <si>
    <t>План реализации</t>
  </si>
  <si>
    <t>муниципальной программы «Сохранение и развитие культуры в городском округе «Город Калининград» на 2021 год</t>
  </si>
  <si>
    <t>Код основного
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</si>
  <si>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</si>
  <si>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</si>
  <si>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</si>
  <si>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</si>
  <si>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</si>
  <si>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обеспечения,
тыс. руб.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</si>
  <si>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</si>
  <si>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</si>
  <si>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</si>
  <si>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</si>
  <si>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</si>
  <si>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</si>
  <si>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</si>
  <si>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</si>
  <si>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</si>
  <si>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Количество книговыдач муниципальных общедоступных библиотек</t>
  </si>
  <si>
    <t>тыс. экземпляров</t>
  </si>
  <si>
    <t>декабрь.
2021</t>
  </si>
  <si>
    <t>Объем библиотечного фонда муниципальных общедоступных библиотек</t>
  </si>
  <si>
    <t>Количество привлеченных муниципальными общедоступными библиотеками электронных ресурсов</t>
  </si>
  <si>
    <t>Количество новых записей, внесенных в электронный каталог</t>
  </si>
  <si>
    <t>единиц</t>
  </si>
  <si>
    <t>8000</t>
  </si>
  <si>
    <t>У1016</t>
  </si>
  <si>
    <t>Библиотечное, библиографическое и информационное обслуживание пользователей библиотек</t>
  </si>
  <si>
    <t>декабрь. 2021</t>
  </si>
  <si>
    <t>801</t>
  </si>
  <si>
    <t>273J0013</t>
  </si>
  <si>
    <t>МАУК "Калининградская ЦБС"</t>
  </si>
  <si>
    <t>Оказание услуг (выполнение работ) по организации библиотечного обслуживания населения комплектование и обеспечение сохранности их библиотечных фондов</t>
  </si>
  <si>
    <t>У2200</t>
  </si>
  <si>
    <t>Субсидии в целях осуществления мероприятий по содержанию муниципального имущества</t>
  </si>
  <si>
    <t>Количество помещений</t>
  </si>
  <si>
    <t>единица</t>
  </si>
  <si>
    <t xml:space="preserve">Ремонт помещений (библиотека № 10 им. С.А. Снегова) </t>
  </si>
  <si>
    <t xml:space="preserve">Капитальный ремонт крыльца с устройством пандуса (библиотека № 19, мкр. Чкаловск) </t>
  </si>
  <si>
    <t>Количество объектов</t>
  </si>
  <si>
    <t>Капитальный ремонт крыльца с устройством пандуса (библиотека № 20 пос. Октябрьский)</t>
  </si>
  <si>
    <t>Капитальный ремонт помещений 2-го этажа, капитальный ремонт системы отопления и водоснабжения, капитальный ремонт электрооборудования, мансарды, крыши, фасада, устройство эвакуационной лестницы, замена ограждения внутренней лестницы библиотеки № 11 по ул. Можайская, 65-67</t>
  </si>
  <si>
    <t>У2300</t>
  </si>
  <si>
    <t xml:space="preserve">Субсидии в целях приобретения нефинансовых активов        </t>
  </si>
  <si>
    <t>Количество учреждений, пополнивших материально-техническую базу</t>
  </si>
  <si>
    <t xml:space="preserve">Внедрение новых информационных технологий библиотечного обслуживания </t>
  </si>
  <si>
    <t>Количество программного обеспечения</t>
  </si>
  <si>
    <t>комплект</t>
  </si>
  <si>
    <t>Приобретение компьютерной техники (Московский пр., 39)</t>
  </si>
  <si>
    <t>Количество  компьютерной техники</t>
  </si>
  <si>
    <t>Приобретение компьютерной техники и оборудования</t>
  </si>
  <si>
    <t>Количество  оборудования</t>
  </si>
  <si>
    <t>Создание веб-портала "Калининград - российская история 20 века: публичный архив"</t>
  </si>
  <si>
    <t>Количество веб-порталов</t>
  </si>
  <si>
    <t xml:space="preserve">Замена газового оборудования (котла, системы дымоудаления) в библиотеке №2 им. А. С. Пушкина по  ул. М. Новикова, 12 </t>
  </si>
  <si>
    <t>Количество работ</t>
  </si>
  <si>
    <t>август.
2021</t>
  </si>
  <si>
    <t>Приобретение кондиционеров (ЦГБ им. А.П. Чехова, библиотека им. А.С. Пушкина, библиотека мкр. Прибрежный)</t>
  </si>
  <si>
    <t>Количество кондиционеров</t>
  </si>
  <si>
    <t>Замена металлических входных дверей на стеклянные в помещениях библиотек по адресам: ул. Карташева, д. 111 и ул. Парковая, д. 1</t>
  </si>
  <si>
    <t>Количество дверей</t>
  </si>
  <si>
    <t xml:space="preserve">Приобретение светильников </t>
  </si>
  <si>
    <t>количество светильников</t>
  </si>
  <si>
    <t>Оснащение помещений нового здания по ул. Карамзина</t>
  </si>
  <si>
    <t>02</t>
  </si>
  <si>
    <t xml:space="preserve">Региональный проект "Культурная среда" </t>
  </si>
  <si>
    <t>Количество ДШИ, обеспеченных музыкальными инструментами, оборудованием, музыкальной литературой и учебными материалами</t>
  </si>
  <si>
    <t>40305</t>
  </si>
  <si>
    <t>Расходы на приобретение прочего муниципального имущества</t>
  </si>
  <si>
    <t>Количество учреждений, реализующих региональный проект</t>
  </si>
  <si>
    <t>27300364</t>
  </si>
  <si>
    <t>Комитет по социальной политике</t>
  </si>
  <si>
    <t>Субсидии на приобретение музыкальных инструментов, оборудования, музыкальной литературы и учебные материалы</t>
  </si>
  <si>
    <t>03</t>
  </si>
  <si>
    <t>Осуществление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</si>
  <si>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</si>
  <si>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</si>
  <si>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</si>
  <si>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</si>
  <si>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</si>
  <si>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</si>
  <si>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</si>
  <si>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И1000</t>
  </si>
  <si>
    <t>Капитальные вложения в объекты муниципальной собственности в целях  разработки проектной и рабочей документации</t>
  </si>
  <si>
    <t>Количество документаций</t>
  </si>
  <si>
    <t>27304977</t>
  </si>
  <si>
    <t>МАУК "Калининградский зоопарк"</t>
  </si>
  <si>
    <t>Разработка проектной и рабочей документации по объекту «Реконструкция вольера для ластоногих Калининградского зоопарка со строительством очистных сооружений по адресу пр. Мира, 26»**</t>
  </si>
  <si>
    <t xml:space="preserve">Разработка проектной и рабочей документации по объекту «Реконструкция объекта «Аквариум» (литер Г) под «Террариум»  </t>
  </si>
  <si>
    <t>У1017</t>
  </si>
  <si>
    <t>Формирование, учет, изучение, обеспечение физического сохранения и безопасности музейных предметов, музейных коллекций</t>
  </si>
  <si>
    <t>273J0011</t>
  </si>
  <si>
    <t>МАУК "Музей "Фридландские ворота"</t>
  </si>
  <si>
    <t>Осуществление публичного показа музейных предметов и музейных коллекций, формирование, учет, хранение, изучение и обеспечение сохранности музейного фонда</t>
  </si>
  <si>
    <t>У1018</t>
  </si>
  <si>
    <t>Формирование, сохранение, содержание и учет коллекций диких и домашних животных, растений</t>
  </si>
  <si>
    <t>Демонстрация коллекций диких и домашних животных, формирование, сохранение, содержание и учет коллекций диких и домашних животных, создание экспозиций</t>
  </si>
  <si>
    <t>Благоустройство территории (софинансирование)</t>
  </si>
  <si>
    <t>Ремонт ограждения</t>
  </si>
  <si>
    <t>Проведение разовой генеральной уборки на новом участке с кадастровым номером 39:15:140603:42</t>
  </si>
  <si>
    <t>июль.
2021</t>
  </si>
  <si>
    <t>Ремонт системы пожарной сигнализации на объекте "Бегемотник" Литер Б</t>
  </si>
  <si>
    <t>Работы по благоустройству территории МАУК "Калининградский зоопарк" в границах ул. Ш. Руставели, ул. Брамса, ул. Носова</t>
  </si>
  <si>
    <t>Изготовление контента для создания 3-D тура по музейным экспозициям</t>
  </si>
  <si>
    <t>Количество 3-D туров</t>
  </si>
  <si>
    <t>04</t>
  </si>
  <si>
    <t>Организация и проведение концертов и концертных программ</t>
  </si>
  <si>
    <t>Количество зрителей, посетивших мероприятия муниципальных концертно-зрелищных учреждений, на 1000 жителей</t>
  </si>
  <si>
    <t>человек</t>
  </si>
  <si>
    <t>У1019</t>
  </si>
  <si>
    <t>Создание концертов и концертных программ</t>
  </si>
  <si>
    <t>Количество зрителей</t>
  </si>
  <si>
    <t>273J0012</t>
  </si>
  <si>
    <t>МАУК КТК "Дом искусств"</t>
  </si>
  <si>
    <t>Оказание услуг (выполнение работ) по организации и проведению концертов и концертных программ</t>
  </si>
  <si>
    <t>Огнезащитная обработка одежды сцены большого зала</t>
  </si>
  <si>
    <t>Количество противопожарных работ</t>
  </si>
  <si>
    <t>декабрь. 2022</t>
  </si>
  <si>
    <t>Дизайн-проект ремонта холла и внутренних помещений, разработка проектно-сметной документации на освещение фасада здания</t>
  </si>
  <si>
    <t>Количество разработанной проектно-сметной документации</t>
  </si>
  <si>
    <t>05</t>
  </si>
  <si>
    <t>06</t>
  </si>
  <si>
    <t xml:space="preserve">Приобретение звукового цифрового пульта в комплекте с сетевой картой и стейдж-боксом </t>
  </si>
  <si>
    <t>Количество оборудования</t>
  </si>
  <si>
    <t xml:space="preserve">Приобретение прожекторов следящего света 2 шт. </t>
  </si>
  <si>
    <t>Организация деятельности клубных формирований и формирований самодеятельного народного творчества</t>
  </si>
  <si>
    <t>Количество участников клубных формирований муниципальных культурно-досуговых учреждений</t>
  </si>
  <si>
    <t xml:space="preserve">Количество культурно-досуговых мероприятий, организуемых учреждениями клубного типа </t>
  </si>
  <si>
    <t>У1020</t>
  </si>
  <si>
    <t>Деятельность клубных формирований и формирований самодеятельного народного творчества</t>
  </si>
  <si>
    <t>Количество участников клубных формирований</t>
  </si>
  <si>
    <t>273J0014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</si>
  <si>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</si>
  <si>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</si>
  <si>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</si>
  <si>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Количество учреждений дополнительного образования</t>
  </si>
  <si>
    <t>Устройство системы вентиляции с подогревом воздуха в концертном зале</t>
  </si>
  <si>
    <t>сентябрь.
2021</t>
  </si>
  <si>
    <t>Ремонт части кровли над концертным залом</t>
  </si>
  <si>
    <t>Ремонт парапетной части фасада в здании</t>
  </si>
  <si>
    <t xml:space="preserve">Обследование, разработка проектно-сметной документации на устройство системы ливневой канализации, дренажа, ремонт фундамента, благоустройство территории </t>
  </si>
  <si>
    <t>Приобретение стульев</t>
  </si>
  <si>
    <r>
      <t>Количество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стульев</t>
    </r>
  </si>
  <si>
    <t>май.
2021</t>
  </si>
  <si>
    <t>Организация массовых городских мероприятий</t>
  </si>
  <si>
    <t>Количество участников и зрителей</t>
  </si>
  <si>
    <t>40404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</si>
  <si>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</si>
  <si>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Организация и проведение праздничных мероприятий, посвященных торжественной встрече Нового года</t>
  </si>
  <si>
    <t>Участие в организации и проведении праздничного мероприятия «Сказки старого города, или Праздник длинной колбасы»</t>
  </si>
  <si>
    <t>3000*</t>
  </si>
  <si>
    <t>март.
2021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</si>
  <si>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</si>
  <si>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</si>
  <si>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40000*</t>
  </si>
  <si>
    <t>апрель.
2021</t>
  </si>
  <si>
    <t>Организация и проведение торжественных мероприятий, посвященных 75-летию образования Калининградской области и города Калининграда</t>
  </si>
  <si>
    <t>Участие в организации и проведении праздничного мероприятия «Водная ассамблея»</t>
  </si>
  <si>
    <t>4000*</t>
  </si>
  <si>
    <t>У1021</t>
  </si>
  <si>
    <t>Проведение массовых городских мероприятий на территории города Калининграда</t>
  </si>
  <si>
    <t>Организация и проведение торжественных  мероприятий, посвященных Дню защитника Отечества</t>
  </si>
  <si>
    <t>февраль.
2021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</si>
  <si>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</si>
  <si>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</si>
  <si>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</si>
  <si>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праздничных мероприятий «Калининград встречает май». День семьи.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</si>
  <si>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</si>
  <si>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</si>
  <si>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июнь.
2021</t>
  </si>
  <si>
    <t>Организация и проведение торжественного мероприятия, посвященного Дню народного единства</t>
  </si>
  <si>
    <t>ноябрь.
2022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</si>
  <si>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</si>
  <si>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</si>
  <si>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</t>
  </si>
  <si>
    <t>40202</t>
  </si>
  <si>
    <t>Текущий ремонт и содержание объектов благоустройства</t>
  </si>
  <si>
    <t>038</t>
  </si>
  <si>
    <t>27300042</t>
  </si>
  <si>
    <t xml:space="preserve">Комитет городского хозяйства </t>
  </si>
  <si>
    <t>Проведение работ по сохранению объектов культурного наследия, памятников и памятных знаков, не входящих в состав объектов культурного наследия, разработка проектно-сметной документации, услуги технического надзора</t>
  </si>
  <si>
    <t>Устранение последствий неблагоприятного воздействия окружающей среды и иных негативных воздействий на внешний вид объектов</t>
  </si>
  <si>
    <t>Текущее содержание и благоустройство территорий объектов культурного наследия местного (муниципального) значения в скверах и зеленых зонах города Калининграда</t>
  </si>
  <si>
    <t>Текущее содержание мемориальных досок и информационных табличек, в том числе уплата налога на имущество организации</t>
  </si>
  <si>
    <t>Обеспечение бесперебойного функционирования «Вечных огней»</t>
  </si>
  <si>
    <t>40409</t>
  </si>
  <si>
    <t>Организация и проведение мероприятий по перезахоронению останков воинов, погибших при защите Отечества</t>
  </si>
  <si>
    <t>Количество перезахороненных остатков</t>
  </si>
  <si>
    <t>Разработка проектов зон охраны объектов культурного наследия местного (муниципального) значения</t>
  </si>
  <si>
    <t>Количество зон охраны объектов</t>
  </si>
  <si>
    <t>40418</t>
  </si>
  <si>
    <t>164</t>
  </si>
  <si>
    <t>27300052</t>
  </si>
  <si>
    <t>КТРиС</t>
  </si>
  <si>
    <t xml:space="preserve">Разработка проекта зон охраны объекта культурного наследия местного (муниципального) значения «Здания народной школы им. Ф. Шиллера, 1910 г.»  по ул.Маршала Новикова, 3, 5 в г. Калининграде  </t>
  </si>
  <si>
    <t>Количество проектов</t>
  </si>
  <si>
    <t>Разработка проекта   зон охраны объекта культурного наследия местного (муниципального) значения «Дом жилой», нач. XX в.,  по    ул. Коммунальной, 19, 21, 23, 25, 27, 29, 31, 33, 35 – ул. Каменной, 12а, 14 –  ул. С. Разина, 34 в  г. Калининград</t>
  </si>
  <si>
    <t>Разработка проекта  зон охраны объекта культурного наследия местного (муниципального) значения «Особняк»,  нач. XX в.,   по ул. Ш. Руставели, 2  в   г. Калининграде</t>
  </si>
  <si>
    <t xml:space="preserve">Разработка проекта зон охраны объекта культурного наследия местного (муниципального) значения «Дом жилой», нач. XX в., по ул. Ш. Руставели, 6 в   г. Калининграде     </t>
  </si>
  <si>
    <t>Разработка проекта  зон охраны объекта культурного наследия местного (муниципального) значения «Дом жилой»,  нач. XX в., по ул. Чайковского, 29 в   г. Калининграде</t>
  </si>
  <si>
    <t>Разработка проекта  зон охраны объекта культурного наследия местного (муниципального) значения «Парк «Луизенваль», конец XVIII века, по   пр-кту Мира –  пр-кту Победы, Центральный парк культуры и отдыха в г. Калининграде</t>
  </si>
  <si>
    <t>Разработка проекта зон охраны объекта культурного наследия местного (муниципального) значения  «Дворец спорта Кенигсбергского университета «Палестра Альбертина» (архитектор Ф. Хайтманн)»,1896 год, по ул. Маршала Рокоссовского, 16-20 в г. Калининграде</t>
  </si>
  <si>
    <t>Разработка проекта зон охраны объекта культурного наследия местного (муниципального) значения  «Вилла «Арон»   (арх. О.В. Кукук)» по ул. Нахимова, 2 в  г. Калининграде</t>
  </si>
  <si>
    <t>Разработка проекта зон охраны объекта культурного наследия местного (муниципального) значения  «Дом жилой»,  нач. XX в., по  ул. Каштановая аллея, 9 в г. Калининграде</t>
  </si>
  <si>
    <t>Разработка проекта зон охраны объекта культурного наследия местного (муниципального) значения  «Вилла Мел (архитектор Э.Мел)»,  1905 год, по  ул. Каштановая аллея, 34 в г. Калининграде</t>
  </si>
  <si>
    <t>Разработка проекта зон охраны объекта культурного наследия местного (муниципального) значения   «Дом жилой», нач. XX в.,  по  ул. Космонавта Пацаева, 3 в  г. Калининграде</t>
  </si>
  <si>
    <t xml:space="preserve">Разработка проекта зон охраны объекта культурного наследия местного (муниципального) значения «Дом жилой», нач. XX в.  по ул. Репина, 4 в  г. Калининграде  </t>
  </si>
  <si>
    <t>Разработка проекта   зон охраны объекта культурного наследия местного (муниципального) значения «Дом жилой», нач. XX в.,  по    ул. Репина, 6 в  г. Калининград</t>
  </si>
  <si>
    <t>Разработка проекта зон охраны объекта культурного наследия местного (муниципального) значения «Дом жилой», 30-е годы нач. XX века по ул.  Майора Козенкова, 11, 11а, 13, 15, 17, 19, 21, 23, 25 в   г. Калининграде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</si>
  <si>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</si>
  <si>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</si>
  <si>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Количество учащихся муниципальных учреждений дополнительного образования детей в сфере культуры</t>
  </si>
  <si>
    <t>тыс.чел.</t>
  </si>
  <si>
    <t>У1022</t>
  </si>
  <si>
    <t>Предоставление дополнительного образования детей в сфере культуры и искусства</t>
  </si>
  <si>
    <t>Количество учащихся</t>
  </si>
  <si>
    <t>273J0017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</si>
  <si>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</si>
  <si>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</si>
  <si>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</si>
  <si>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273J0018</t>
  </si>
  <si>
    <t>МАУ ДО "ДШИ "Гармония"</t>
  </si>
  <si>
    <t>273J0021</t>
  </si>
  <si>
    <t>МАУ ДО ГО "Город Калининград" "ДМШ им.Д.Д. Шостаковича"</t>
  </si>
  <si>
    <t>273J0020</t>
  </si>
  <si>
    <t>МАУ ДО ГО "Город Калининград" "ДШИ им.Ф. Шопена"</t>
  </si>
  <si>
    <t>273J0031</t>
  </si>
  <si>
    <t>МАУ ДО ДМШ "Лира"</t>
  </si>
  <si>
    <t>273J0067</t>
  </si>
  <si>
    <t>МАУ ДО ДМШ им. Глинки М.И.</t>
  </si>
  <si>
    <t>273J0015</t>
  </si>
  <si>
    <t>МАУ ДО ДХШ</t>
  </si>
  <si>
    <t>273J0019</t>
  </si>
  <si>
    <t>МАУ ДО ДШИ им. П.И.Чайковского</t>
  </si>
  <si>
    <t>Х</t>
  </si>
  <si>
    <t>Устройство дренажа, ремонт фундамента (ул. Минина и Пожарского,4)</t>
  </si>
  <si>
    <t>Количество устройств</t>
  </si>
  <si>
    <t>Замена паркетной доски концерного зала и холла, огнезащитная обработка пола концертного зала и холла, сцены, деревянной лестницы, замена дверного блока, монтаж системы речевого оповещения о пожаре, расчет пожарных рисков, строительный контроль</t>
  </si>
  <si>
    <t xml:space="preserve">Конструктивная огнезащитная обработка несущих деревянных конструкций мансардного этажа, маршей и площадок деревянных лестниц </t>
  </si>
  <si>
    <t>Ремонт концерного зала и холла, строительный контроль</t>
  </si>
  <si>
    <t>Перенос ограждения</t>
  </si>
  <si>
    <t>Ремонт полов в хореографическом классе и на сцене концертного зала</t>
  </si>
  <si>
    <t>Ремонт крыльца</t>
  </si>
  <si>
    <t xml:space="preserve">Ремонт дренажной системы, авторский надзор, строительный контроль </t>
  </si>
  <si>
    <t>Количество систем</t>
  </si>
  <si>
    <t>Замена линолеума на путях эвакуации, строительный конроль</t>
  </si>
  <si>
    <t>Монтаж автоматической системы пожарной сигнализации</t>
  </si>
  <si>
    <t>Монтаж системы охранной сигнализации</t>
  </si>
  <si>
    <t>Замена металлической двери эвакуационного выхода</t>
  </si>
  <si>
    <t>Монтаж противопожарной шторы между помещениями подвала и 1 этажа</t>
  </si>
  <si>
    <t>Разработка проектно-сметной документации на ливневую канализацию, ремонт подвальных помещений, строительный контроль</t>
  </si>
  <si>
    <t>Ремонт фундамента, ремонт ливневой канализации, строительный контроль</t>
  </si>
  <si>
    <t>Капитальный пемонт наружной пожарной лестницы (ул. Некрасова,16)</t>
  </si>
  <si>
    <t>Разработка проектно-сметной документации на капитальный ремонт выхода и устройство тамбур-шлюза (ул. Некрасова, 16)</t>
  </si>
  <si>
    <t xml:space="preserve">Капитальный ремонт крыши, авторский надзор, строительный контроль </t>
  </si>
  <si>
    <t>Монтаж системы порошкового пожаротушения</t>
  </si>
  <si>
    <t>Разработка проектно-сметной документации, монтаж адресной системы автоматической пожарной сигнализации, строительный контроль</t>
  </si>
  <si>
    <t>Расширение дверного проема с установкой дверного блока, монтаж противопожарных дверей, строительный контроль</t>
  </si>
  <si>
    <t>ноябрь.
2021</t>
  </si>
  <si>
    <t>Капитальный ремонт фасада, устройство наружного освещения фасада здания, строительный контроль, авторский надзор</t>
  </si>
  <si>
    <t>Разработка проектно-сметной документации по устройству наружного освещения фасада здания МАУ ДО ДХШ</t>
  </si>
  <si>
    <t>Разработка проектно-сметной документации, капитальный ремонт теплового пункта, замена узла учета тепловой энергии, строительный контроль</t>
  </si>
  <si>
    <t>Разработка проектно-сметной документации на капитальный ремонт дренажной системы и ливневой канализации с устройством гидроизоляции стен подвала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</si>
  <si>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</si>
  <si>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</si>
  <si>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торжественных церемоний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</si>
  <si>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</si>
  <si>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творческих конкурсов, торжественных церемоний</t>
  </si>
  <si>
    <t>Количество детей, получивших поддержку и обучающихся в учреждениях дополнительного образования в сфере культуры</t>
  </si>
  <si>
    <t xml:space="preserve">Количество конкурсов и фестивалей для детей, проводимых учреждениями дополнительного образования детей в сфере культуры </t>
  </si>
  <si>
    <t>Количество профессиональных конкурсов и праздничных мероприятий</t>
  </si>
  <si>
    <t>Количество победителей в ежегодном региональном конкурсе «Лучшие образовательные учреждения дополнительного образования детей в сфере культуры и искусства Калининградской области»</t>
  </si>
  <si>
    <t>60302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</si>
  <si>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</si>
  <si>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</si>
  <si>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045</t>
  </si>
  <si>
    <t>27300037</t>
  </si>
  <si>
    <t>Администрация городского округа "Город Калининград"</t>
  </si>
  <si>
    <t>Предоставление грантов организациям</t>
  </si>
  <si>
    <t>60303</t>
  </si>
  <si>
    <t>Предоставление гранта на лучшее праздничное новогоднее оформление города</t>
  </si>
  <si>
    <t>Выплата грантов на лучшее праздничное новогоднее оформление города</t>
  </si>
  <si>
    <t>П0501</t>
  </si>
  <si>
    <t>Выплата премий победителям и призерам конкурсов, смотров и т.д.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</si>
  <si>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</si>
  <si>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</si>
  <si>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</si>
  <si>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П0504</t>
  </si>
  <si>
    <t>Адресная поддержка одаренных детей и молодежи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</si>
  <si>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</si>
  <si>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</si>
  <si>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У2403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</si>
  <si>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</si>
  <si>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>Количество проведенных мероприятий</t>
  </si>
  <si>
    <t>Организация и проведение Международного конкурса детского творчества «Экология души»</t>
  </si>
  <si>
    <t>Количество проведенных конкурсов</t>
  </si>
  <si>
    <t>Организация и проведение Открытого конкурса фортепианной музыки имени П.И. Чайковского</t>
  </si>
  <si>
    <t>Организация и проведение Открытого детского музыкального фестиваля-конкурса «Услышь нас, море»</t>
  </si>
  <si>
    <t>Организация и проведение Хорового Открытого конкурса «Русская метелица»</t>
  </si>
  <si>
    <t>Организация и проведение VII ежегодного Открытого конкурса хореографического искусства</t>
  </si>
  <si>
    <t>апрель. 2021</t>
  </si>
  <si>
    <t>Организация и проведение Книжного фестиваля</t>
  </si>
  <si>
    <t>Количество проведенных фестивалей</t>
  </si>
  <si>
    <t>Организация и проведение Конкурса на лучшую экспозицию, посвященную переселенцам Калининградской области и города Калининграда "Переселенцы рассказывают"</t>
  </si>
  <si>
    <t>Организация и проведение Церемонии награждения стипендиатов главы городского округа «Город Калининград» и городского Совета депутатов Калининграда -одаренных детей – учащихся муниципальных детских музыкальных школ, школ искусств, художественной школы городского округа «Город Калининград»</t>
  </si>
  <si>
    <t>Количество проведенных церемоний</t>
  </si>
  <si>
    <t>Организация и проведение Конкурса «Янтарный лебедь»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</si>
  <si>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</si>
  <si>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 xml:space="preserve">* комитет по социальной политике учавствует в мероприятиях в части технического обеспечения </t>
  </si>
  <si>
    <t>** в сумме финансового обеспечения мероприятия включены собственные средства МАУК "Калининградский зоопарк"</t>
  </si>
  <si>
    <t>И.о. начальника управления культуры</t>
  </si>
  <si>
    <t>О.Ю. Дьяченко</t>
  </si>
  <si>
    <t>Журавлева Е.В.</t>
  </si>
  <si>
    <t>92-37-12</t>
  </si>
  <si>
    <t>Золошков К.А.</t>
  </si>
  <si>
    <t>92-37-13</t>
  </si>
  <si>
    <t>Колобова И.В.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</si>
</sst>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wrapText="1"/>
    </xf>
    <xf numFmtId="4" fontId="1" fillId="3" borderId="2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1" fillId="3" borderId="0" xfId="0" applyFont="1" applyFill="1" applyAlignment="1">
      <alignment wrapText="1"/>
    </xf>
    <xf numFmtId="49" fontId="3" fillId="3" borderId="2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3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wrapText="1"/>
    </xf>
    <xf numFmtId="3" fontId="1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4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 wrapText="1"/>
    </xf>
    <xf numFmtId="49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tabSelected="1" zoomScale="85" zoomScaleNormal="85" workbookViewId="0">
      <selection activeCell="G144" sqref="G144"/>
    </sheetView>
  </sheetViews>
  <sheetFormatPr defaultColWidth="8.85546875" defaultRowHeight="15.75" outlineLevelCol="1" x14ac:dyDescent="0.25"/>
  <cols>
    <col min="1" max="1" width="10.85546875" style="1" customWidth="1"/>
    <col min="2" max="2" width="9.7109375" style="1" customWidth="1"/>
    <col min="3" max="3" width="6.5703125" style="1" bestFit="1" customWidth="1"/>
    <col min="4" max="4" width="10" style="1" customWidth="1"/>
    <col min="5" max="5" width="25.28515625" style="1" customWidth="1"/>
    <col min="6" max="6" width="56" style="1" customWidth="1"/>
    <col min="7" max="7" width="31.42578125" style="1" customWidth="1"/>
    <col min="8" max="8" width="12.85546875" style="1" customWidth="1"/>
    <col min="9" max="9" width="11.42578125" style="1" customWidth="1"/>
    <col min="10" max="10" width="11.7109375" style="1" customWidth="1"/>
    <col min="11" max="11" width="22.85546875" style="1" customWidth="1"/>
    <col min="12" max="12" width="13.28515625" style="1" hidden="1" customWidth="1" outlineLevel="1"/>
    <col min="13" max="13" width="13.7109375" style="1" hidden="1" customWidth="1" outlineLevel="1"/>
    <col min="14" max="14" width="17.140625" style="1" customWidth="1" collapsed="1"/>
    <col min="15" max="16384" width="8.85546875" style="1"/>
  </cols>
  <sheetData>
    <row r="1" spans="1:11" x14ac:dyDescent="0.25">
      <c r="K1" s="1" t="s">
        <v>0</v>
      </c>
    </row>
    <row r="2" spans="1:11" x14ac:dyDescent="0.25">
      <c r="K2" s="2" t="s">
        <v>1</v>
      </c>
    </row>
    <row r="3" spans="1:11" x14ac:dyDescent="0.25">
      <c r="K3" s="2" t="s">
        <v>2</v>
      </c>
    </row>
    <row r="4" spans="1:11" ht="18.75" x14ac:dyDescent="0.25">
      <c r="A4" s="3" t="s">
        <v>3</v>
      </c>
      <c r="B4" s="4"/>
      <c r="C4" s="4"/>
      <c r="D4" s="4"/>
      <c r="E4" s="4"/>
      <c r="F4" s="4"/>
      <c r="G4" s="4"/>
      <c r="H4" s="4"/>
      <c r="I4" s="4"/>
      <c r="J4" s="4"/>
    </row>
    <row r="5" spans="1:11" ht="18.75" x14ac:dyDescent="0.25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</row>
    <row r="7" spans="1:11" ht="47.25" x14ac:dyDescent="0.25">
      <c r="A7" s="6" t="s">
        <v>5</v>
      </c>
      <c r="B7" s="6" t="s">
        <v>6</v>
      </c>
      <c r="C7" s="6" t="s">
        <v>7</v>
      </c>
      <c r="D7" s="7" t="s">
        <v>8</v>
      </c>
      <c r="E7" s="7"/>
      <c r="F7" s="6" t="s">
        <v>9</v>
      </c>
      <c r="G7" s="7" t="s">
        <v>10</v>
      </c>
      <c r="H7" s="7"/>
      <c r="I7" s="7"/>
      <c r="J7" s="7"/>
      <c r="K7" s="8" t="s">
        <v>11</v>
      </c>
    </row>
    <row r="8" spans="1:11" ht="47.25" x14ac:dyDescent="0.25">
      <c r="A8" s="9"/>
      <c r="B8" s="9"/>
      <c r="C8" s="9"/>
      <c r="D8" s="10" t="s">
        <v>12</v>
      </c>
      <c r="E8" s="10" t="s">
        <v>13</v>
      </c>
      <c r="F8" s="9"/>
      <c r="G8" s="10" t="s">
        <v>14</v>
      </c>
      <c r="H8" s="10" t="s">
        <v>15</v>
      </c>
      <c r="I8" s="10" t="s">
        <v>16</v>
      </c>
      <c r="J8" s="10" t="s">
        <v>17</v>
      </c>
      <c r="K8" s="10">
        <v>2021</v>
      </c>
    </row>
    <row r="9" spans="1:11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</row>
    <row r="10" spans="1:11" ht="47.25" x14ac:dyDescent="0.25">
      <c r="A10" s="13" t="s">
        <v>18</v>
      </c>
      <c r="B10" s="13" t="s">
        <v>19</v>
      </c>
      <c r="C10" s="13" t="s">
        <v>19</v>
      </c>
      <c r="D10" s="13" t="s">
        <v>19</v>
      </c>
      <c r="E10" s="13" t="s">
        <v>19</v>
      </c>
      <c r="F10" s="14" t="s">
        <v>20</v>
      </c>
      <c r="G10" s="15" t="s">
        <v>21</v>
      </c>
      <c r="H10" s="11" t="s">
        <v>22</v>
      </c>
      <c r="I10" s="11">
        <v>1605</v>
      </c>
      <c r="J10" s="11" t="s">
        <v>23</v>
      </c>
      <c r="K10" s="16">
        <f>K14+K16+K21</f>
        <v>120901.87999999999</v>
      </c>
    </row>
    <row r="11" spans="1:11" ht="47.25" x14ac:dyDescent="0.25">
      <c r="A11" s="17"/>
      <c r="B11" s="17"/>
      <c r="C11" s="17"/>
      <c r="D11" s="17"/>
      <c r="E11" s="17"/>
      <c r="F11" s="18"/>
      <c r="G11" s="15" t="s">
        <v>24</v>
      </c>
      <c r="H11" s="11" t="s">
        <v>22</v>
      </c>
      <c r="I11" s="11">
        <v>600</v>
      </c>
      <c r="J11" s="11" t="s">
        <v>23</v>
      </c>
      <c r="K11" s="19"/>
    </row>
    <row r="12" spans="1:11" ht="78.75" x14ac:dyDescent="0.25">
      <c r="A12" s="17"/>
      <c r="B12" s="17"/>
      <c r="C12" s="17"/>
      <c r="D12" s="17"/>
      <c r="E12" s="17"/>
      <c r="F12" s="18"/>
      <c r="G12" s="15" t="s">
        <v>25</v>
      </c>
      <c r="H12" s="11" t="s">
        <v>22</v>
      </c>
      <c r="I12" s="11">
        <v>2800</v>
      </c>
      <c r="J12" s="11" t="s">
        <v>23</v>
      </c>
      <c r="K12" s="19"/>
    </row>
    <row r="13" spans="1:11" ht="47.25" x14ac:dyDescent="0.25">
      <c r="A13" s="20"/>
      <c r="B13" s="20"/>
      <c r="C13" s="20"/>
      <c r="D13" s="20"/>
      <c r="E13" s="20"/>
      <c r="F13" s="21"/>
      <c r="G13" s="15" t="s">
        <v>26</v>
      </c>
      <c r="H13" s="11" t="s">
        <v>27</v>
      </c>
      <c r="I13" s="22" t="s">
        <v>28</v>
      </c>
      <c r="J13" s="11" t="s">
        <v>23</v>
      </c>
      <c r="K13" s="23"/>
    </row>
    <row r="14" spans="1:11" ht="47.25" x14ac:dyDescent="0.25">
      <c r="A14" s="11" t="s">
        <v>18</v>
      </c>
      <c r="B14" s="11" t="s">
        <v>29</v>
      </c>
      <c r="C14" s="24" t="s">
        <v>19</v>
      </c>
      <c r="D14" s="24" t="s">
        <v>19</v>
      </c>
      <c r="E14" s="24" t="s">
        <v>19</v>
      </c>
      <c r="F14" s="25" t="s">
        <v>30</v>
      </c>
      <c r="G14" s="26" t="s">
        <v>21</v>
      </c>
      <c r="H14" s="12" t="s">
        <v>22</v>
      </c>
      <c r="I14" s="12">
        <v>1605</v>
      </c>
      <c r="J14" s="11" t="s">
        <v>31</v>
      </c>
      <c r="K14" s="27">
        <f>K15</f>
        <v>107850.79</v>
      </c>
    </row>
    <row r="15" spans="1:11" ht="63" x14ac:dyDescent="0.25">
      <c r="A15" s="11" t="s">
        <v>18</v>
      </c>
      <c r="B15" s="11" t="s">
        <v>29</v>
      </c>
      <c r="C15" s="11" t="s">
        <v>32</v>
      </c>
      <c r="D15" s="11" t="s">
        <v>33</v>
      </c>
      <c r="E15" s="11" t="s">
        <v>34</v>
      </c>
      <c r="F15" s="28" t="s">
        <v>35</v>
      </c>
      <c r="G15" s="26" t="s">
        <v>21</v>
      </c>
      <c r="H15" s="12" t="s">
        <v>22</v>
      </c>
      <c r="I15" s="12">
        <v>1605</v>
      </c>
      <c r="J15" s="11" t="s">
        <v>31</v>
      </c>
      <c r="K15" s="27">
        <v>107850.79</v>
      </c>
    </row>
    <row r="16" spans="1:11" ht="31.5" x14ac:dyDescent="0.25">
      <c r="A16" s="24" t="s">
        <v>18</v>
      </c>
      <c r="B16" s="24" t="s">
        <v>36</v>
      </c>
      <c r="C16" s="24" t="s">
        <v>19</v>
      </c>
      <c r="D16" s="24" t="s">
        <v>19</v>
      </c>
      <c r="E16" s="24" t="s">
        <v>19</v>
      </c>
      <c r="F16" s="29" t="s">
        <v>37</v>
      </c>
      <c r="G16" s="26" t="s">
        <v>38</v>
      </c>
      <c r="H16" s="12" t="s">
        <v>39</v>
      </c>
      <c r="I16" s="12">
        <f>I17+I18+I19+I20</f>
        <v>16</v>
      </c>
      <c r="J16" s="11" t="s">
        <v>23</v>
      </c>
      <c r="K16" s="30">
        <f t="shared" ref="K16" si="0">K17+K18+K19+K20</f>
        <v>4929.47</v>
      </c>
    </row>
    <row r="17" spans="1:11" ht="31.5" x14ac:dyDescent="0.25">
      <c r="A17" s="24" t="s">
        <v>18</v>
      </c>
      <c r="B17" s="11" t="s">
        <v>36</v>
      </c>
      <c r="C17" s="11" t="s">
        <v>32</v>
      </c>
      <c r="D17" s="11" t="s">
        <v>33</v>
      </c>
      <c r="E17" s="11" t="s">
        <v>34</v>
      </c>
      <c r="F17" s="31" t="s">
        <v>40</v>
      </c>
      <c r="G17" s="26" t="s">
        <v>38</v>
      </c>
      <c r="H17" s="12" t="s">
        <v>39</v>
      </c>
      <c r="I17" s="12">
        <v>5</v>
      </c>
      <c r="J17" s="11" t="s">
        <v>23</v>
      </c>
      <c r="K17" s="27">
        <v>309.82</v>
      </c>
    </row>
    <row r="18" spans="1:11" ht="31.5" x14ac:dyDescent="0.25">
      <c r="A18" s="24" t="s">
        <v>18</v>
      </c>
      <c r="B18" s="11" t="s">
        <v>36</v>
      </c>
      <c r="C18" s="11" t="s">
        <v>32</v>
      </c>
      <c r="D18" s="11" t="s">
        <v>33</v>
      </c>
      <c r="E18" s="11" t="s">
        <v>34</v>
      </c>
      <c r="F18" s="31" t="s">
        <v>41</v>
      </c>
      <c r="G18" s="26" t="s">
        <v>42</v>
      </c>
      <c r="H18" s="12" t="s">
        <v>39</v>
      </c>
      <c r="I18" s="12">
        <v>1</v>
      </c>
      <c r="J18" s="11" t="s">
        <v>23</v>
      </c>
      <c r="K18" s="27">
        <v>309.83</v>
      </c>
    </row>
    <row r="19" spans="1:11" ht="31.5" x14ac:dyDescent="0.25">
      <c r="A19" s="24" t="s">
        <v>18</v>
      </c>
      <c r="B19" s="11" t="s">
        <v>36</v>
      </c>
      <c r="C19" s="11" t="s">
        <v>32</v>
      </c>
      <c r="D19" s="11" t="s">
        <v>33</v>
      </c>
      <c r="E19" s="11" t="s">
        <v>34</v>
      </c>
      <c r="F19" s="31" t="s">
        <v>43</v>
      </c>
      <c r="G19" s="26" t="s">
        <v>42</v>
      </c>
      <c r="H19" s="12" t="s">
        <v>39</v>
      </c>
      <c r="I19" s="12">
        <v>1</v>
      </c>
      <c r="J19" s="11" t="s">
        <v>23</v>
      </c>
      <c r="K19" s="27">
        <v>309.82</v>
      </c>
    </row>
    <row r="20" spans="1:11" ht="110.25" x14ac:dyDescent="0.25">
      <c r="A20" s="24" t="s">
        <v>18</v>
      </c>
      <c r="B20" s="11" t="s">
        <v>36</v>
      </c>
      <c r="C20" s="11" t="s">
        <v>32</v>
      </c>
      <c r="D20" s="11" t="s">
        <v>33</v>
      </c>
      <c r="E20" s="11" t="s">
        <v>34</v>
      </c>
      <c r="F20" s="32" t="s">
        <v>44</v>
      </c>
      <c r="G20" s="33" t="s">
        <v>38</v>
      </c>
      <c r="H20" s="34" t="s">
        <v>39</v>
      </c>
      <c r="I20" s="34">
        <v>9</v>
      </c>
      <c r="J20" s="11" t="s">
        <v>23</v>
      </c>
      <c r="K20" s="27">
        <v>4000</v>
      </c>
    </row>
    <row r="21" spans="1:11" ht="47.25" x14ac:dyDescent="0.25">
      <c r="A21" s="24" t="s">
        <v>18</v>
      </c>
      <c r="B21" s="24" t="s">
        <v>45</v>
      </c>
      <c r="C21" s="24" t="s">
        <v>19</v>
      </c>
      <c r="D21" s="24" t="s">
        <v>19</v>
      </c>
      <c r="E21" s="24" t="s">
        <v>19</v>
      </c>
      <c r="F21" s="35" t="s">
        <v>46</v>
      </c>
      <c r="G21" s="33" t="s">
        <v>47</v>
      </c>
      <c r="H21" s="34" t="s">
        <v>39</v>
      </c>
      <c r="I21" s="34">
        <v>1</v>
      </c>
      <c r="J21" s="11" t="s">
        <v>23</v>
      </c>
      <c r="K21" s="30">
        <f>SUM(K22:K30)</f>
        <v>8121.6200000000008</v>
      </c>
    </row>
    <row r="22" spans="1:11" ht="31.5" x14ac:dyDescent="0.25">
      <c r="A22" s="11" t="s">
        <v>18</v>
      </c>
      <c r="B22" s="11" t="s">
        <v>45</v>
      </c>
      <c r="C22" s="11" t="s">
        <v>32</v>
      </c>
      <c r="D22" s="11" t="s">
        <v>33</v>
      </c>
      <c r="E22" s="11" t="s">
        <v>34</v>
      </c>
      <c r="F22" s="28" t="s">
        <v>48</v>
      </c>
      <c r="G22" s="33" t="s">
        <v>49</v>
      </c>
      <c r="H22" s="34" t="s">
        <v>50</v>
      </c>
      <c r="I22" s="34">
        <v>1</v>
      </c>
      <c r="J22" s="11" t="s">
        <v>23</v>
      </c>
      <c r="K22" s="36">
        <f>256.51+93.55</f>
        <v>350.06</v>
      </c>
    </row>
    <row r="23" spans="1:11" ht="31.5" x14ac:dyDescent="0.25">
      <c r="A23" s="11" t="s">
        <v>18</v>
      </c>
      <c r="B23" s="11" t="s">
        <v>45</v>
      </c>
      <c r="C23" s="11" t="s">
        <v>32</v>
      </c>
      <c r="D23" s="11" t="s">
        <v>33</v>
      </c>
      <c r="E23" s="11" t="s">
        <v>34</v>
      </c>
      <c r="F23" s="28" t="s">
        <v>51</v>
      </c>
      <c r="G23" s="33" t="s">
        <v>52</v>
      </c>
      <c r="H23" s="34" t="s">
        <v>39</v>
      </c>
      <c r="I23" s="34">
        <v>55</v>
      </c>
      <c r="J23" s="11" t="s">
        <v>23</v>
      </c>
      <c r="K23" s="36">
        <f>1612.53-93.55</f>
        <v>1518.98</v>
      </c>
    </row>
    <row r="24" spans="1:11" ht="31.5" x14ac:dyDescent="0.25">
      <c r="A24" s="11" t="s">
        <v>18</v>
      </c>
      <c r="B24" s="11" t="s">
        <v>45</v>
      </c>
      <c r="C24" s="11" t="s">
        <v>32</v>
      </c>
      <c r="D24" s="11" t="s">
        <v>33</v>
      </c>
      <c r="E24" s="11" t="s">
        <v>34</v>
      </c>
      <c r="F24" s="28" t="s">
        <v>53</v>
      </c>
      <c r="G24" s="33" t="s">
        <v>54</v>
      </c>
      <c r="H24" s="34" t="s">
        <v>39</v>
      </c>
      <c r="I24" s="34">
        <v>8</v>
      </c>
      <c r="J24" s="11" t="s">
        <v>23</v>
      </c>
      <c r="K24" s="27">
        <v>150</v>
      </c>
    </row>
    <row r="25" spans="1:11" ht="31.5" x14ac:dyDescent="0.25">
      <c r="A25" s="11" t="s">
        <v>18</v>
      </c>
      <c r="B25" s="11" t="s">
        <v>45</v>
      </c>
      <c r="C25" s="11" t="s">
        <v>32</v>
      </c>
      <c r="D25" s="11" t="s">
        <v>33</v>
      </c>
      <c r="E25" s="11" t="s">
        <v>34</v>
      </c>
      <c r="F25" s="28" t="s">
        <v>55</v>
      </c>
      <c r="G25" s="33" t="s">
        <v>56</v>
      </c>
      <c r="H25" s="34" t="s">
        <v>39</v>
      </c>
      <c r="I25" s="34">
        <v>1</v>
      </c>
      <c r="J25" s="11" t="s">
        <v>23</v>
      </c>
      <c r="K25" s="27">
        <v>262</v>
      </c>
    </row>
    <row r="26" spans="1:11" ht="47.25" x14ac:dyDescent="0.25">
      <c r="A26" s="11" t="s">
        <v>18</v>
      </c>
      <c r="B26" s="11" t="s">
        <v>45</v>
      </c>
      <c r="C26" s="11" t="s">
        <v>32</v>
      </c>
      <c r="D26" s="11" t="s">
        <v>33</v>
      </c>
      <c r="E26" s="11" t="s">
        <v>34</v>
      </c>
      <c r="F26" s="28" t="s">
        <v>57</v>
      </c>
      <c r="G26" s="33" t="s">
        <v>58</v>
      </c>
      <c r="H26" s="34" t="s">
        <v>39</v>
      </c>
      <c r="I26" s="34">
        <v>1</v>
      </c>
      <c r="J26" s="22" t="s">
        <v>59</v>
      </c>
      <c r="K26" s="27">
        <v>162.69</v>
      </c>
    </row>
    <row r="27" spans="1:11" ht="47.25" x14ac:dyDescent="0.25">
      <c r="A27" s="11" t="s">
        <v>18</v>
      </c>
      <c r="B27" s="11" t="s">
        <v>45</v>
      </c>
      <c r="C27" s="11" t="s">
        <v>32</v>
      </c>
      <c r="D27" s="11" t="s">
        <v>33</v>
      </c>
      <c r="E27" s="11" t="s">
        <v>34</v>
      </c>
      <c r="F27" s="28" t="s">
        <v>60</v>
      </c>
      <c r="G27" s="33" t="s">
        <v>61</v>
      </c>
      <c r="H27" s="34" t="s">
        <v>39</v>
      </c>
      <c r="I27" s="34">
        <v>3</v>
      </c>
      <c r="J27" s="22" t="s">
        <v>59</v>
      </c>
      <c r="K27" s="27">
        <v>329.5</v>
      </c>
    </row>
    <row r="28" spans="1:11" ht="47.25" x14ac:dyDescent="0.25">
      <c r="A28" s="11" t="s">
        <v>18</v>
      </c>
      <c r="B28" s="11" t="s">
        <v>45</v>
      </c>
      <c r="C28" s="11" t="s">
        <v>32</v>
      </c>
      <c r="D28" s="11" t="s">
        <v>33</v>
      </c>
      <c r="E28" s="11" t="s">
        <v>34</v>
      </c>
      <c r="F28" s="28" t="s">
        <v>62</v>
      </c>
      <c r="G28" s="33" t="s">
        <v>63</v>
      </c>
      <c r="H28" s="34" t="s">
        <v>39</v>
      </c>
      <c r="I28" s="34">
        <v>3</v>
      </c>
      <c r="J28" s="22" t="s">
        <v>59</v>
      </c>
      <c r="K28" s="27">
        <v>224.11</v>
      </c>
    </row>
    <row r="29" spans="1:11" ht="31.5" x14ac:dyDescent="0.25">
      <c r="A29" s="11" t="s">
        <v>18</v>
      </c>
      <c r="B29" s="11" t="s">
        <v>45</v>
      </c>
      <c r="C29" s="11" t="s">
        <v>32</v>
      </c>
      <c r="D29" s="11" t="s">
        <v>33</v>
      </c>
      <c r="E29" s="11" t="s">
        <v>34</v>
      </c>
      <c r="F29" s="28" t="s">
        <v>64</v>
      </c>
      <c r="G29" s="33" t="s">
        <v>65</v>
      </c>
      <c r="H29" s="34" t="s">
        <v>39</v>
      </c>
      <c r="I29" s="34">
        <v>70</v>
      </c>
      <c r="J29" s="22" t="s">
        <v>59</v>
      </c>
      <c r="K29" s="27">
        <v>124.28</v>
      </c>
    </row>
    <row r="30" spans="1:11" ht="31.5" x14ac:dyDescent="0.25">
      <c r="A30" s="11" t="s">
        <v>18</v>
      </c>
      <c r="B30" s="11" t="s">
        <v>45</v>
      </c>
      <c r="C30" s="11" t="s">
        <v>32</v>
      </c>
      <c r="D30" s="11" t="s">
        <v>33</v>
      </c>
      <c r="E30" s="11" t="s">
        <v>34</v>
      </c>
      <c r="F30" s="37" t="s">
        <v>66</v>
      </c>
      <c r="G30" s="26" t="s">
        <v>38</v>
      </c>
      <c r="H30" s="12" t="s">
        <v>39</v>
      </c>
      <c r="I30" s="34">
        <v>17</v>
      </c>
      <c r="J30" s="11" t="s">
        <v>23</v>
      </c>
      <c r="K30" s="27">
        <v>5000</v>
      </c>
    </row>
    <row r="31" spans="1:11" ht="94.5" x14ac:dyDescent="0.25">
      <c r="A31" s="38" t="s">
        <v>67</v>
      </c>
      <c r="B31" s="38" t="s">
        <v>19</v>
      </c>
      <c r="C31" s="38" t="s">
        <v>19</v>
      </c>
      <c r="D31" s="38" t="s">
        <v>19</v>
      </c>
      <c r="E31" s="38" t="s">
        <v>19</v>
      </c>
      <c r="F31" s="39" t="s">
        <v>68</v>
      </c>
      <c r="G31" s="15" t="s">
        <v>69</v>
      </c>
      <c r="H31" s="11" t="s">
        <v>27</v>
      </c>
      <c r="I31" s="11">
        <v>3</v>
      </c>
      <c r="J31" s="11" t="s">
        <v>23</v>
      </c>
      <c r="K31" s="40">
        <f>K32</f>
        <v>15763.64</v>
      </c>
    </row>
    <row r="32" spans="1:11" ht="47.25" x14ac:dyDescent="0.25">
      <c r="A32" s="11" t="s">
        <v>67</v>
      </c>
      <c r="B32" s="11" t="s">
        <v>70</v>
      </c>
      <c r="C32" s="11" t="s">
        <v>19</v>
      </c>
      <c r="D32" s="11" t="s">
        <v>19</v>
      </c>
      <c r="E32" s="11" t="s">
        <v>19</v>
      </c>
      <c r="F32" s="31" t="s">
        <v>71</v>
      </c>
      <c r="G32" s="26" t="s">
        <v>72</v>
      </c>
      <c r="H32" s="12" t="s">
        <v>39</v>
      </c>
      <c r="I32" s="12">
        <v>3</v>
      </c>
      <c r="J32" s="11" t="s">
        <v>23</v>
      </c>
      <c r="K32" s="27">
        <f>K33</f>
        <v>15763.64</v>
      </c>
    </row>
    <row r="33" spans="1:11" ht="47.25" x14ac:dyDescent="0.25">
      <c r="A33" s="11" t="s">
        <v>67</v>
      </c>
      <c r="B33" s="11" t="s">
        <v>70</v>
      </c>
      <c r="C33" s="11" t="s">
        <v>32</v>
      </c>
      <c r="D33" s="11" t="s">
        <v>73</v>
      </c>
      <c r="E33" s="11" t="s">
        <v>74</v>
      </c>
      <c r="F33" s="15" t="s">
        <v>75</v>
      </c>
      <c r="G33" s="26" t="s">
        <v>72</v>
      </c>
      <c r="H33" s="12" t="s">
        <v>39</v>
      </c>
      <c r="I33" s="12">
        <v>3</v>
      </c>
      <c r="J33" s="11" t="s">
        <v>23</v>
      </c>
      <c r="K33" s="27">
        <v>15763.64</v>
      </c>
    </row>
    <row r="34" spans="1:11" ht="31.5" x14ac:dyDescent="0.25">
      <c r="A34" s="13" t="s">
        <v>76</v>
      </c>
      <c r="B34" s="13" t="s">
        <v>19</v>
      </c>
      <c r="C34" s="13" t="s">
        <v>19</v>
      </c>
      <c r="D34" s="13" t="s">
        <v>19</v>
      </c>
      <c r="E34" s="13" t="s">
        <v>19</v>
      </c>
      <c r="F34" s="41" t="s">
        <v>77</v>
      </c>
      <c r="G34" s="15" t="s">
        <v>78</v>
      </c>
      <c r="H34" s="11" t="s">
        <v>79</v>
      </c>
      <c r="I34" s="11">
        <v>50</v>
      </c>
      <c r="J34" s="11" t="s">
        <v>23</v>
      </c>
      <c r="K34" s="16">
        <f>K38+K43+K45+K51+K41</f>
        <v>129633.29000000001</v>
      </c>
    </row>
    <row r="35" spans="1:11" ht="47.25" x14ac:dyDescent="0.25">
      <c r="A35" s="17"/>
      <c r="B35" s="17"/>
      <c r="C35" s="17"/>
      <c r="D35" s="17"/>
      <c r="E35" s="17"/>
      <c r="F35" s="42"/>
      <c r="G35" s="15" t="s">
        <v>80</v>
      </c>
      <c r="H35" s="11" t="s">
        <v>27</v>
      </c>
      <c r="I35" s="11">
        <v>14</v>
      </c>
      <c r="J35" s="11" t="s">
        <v>23</v>
      </c>
      <c r="K35" s="19"/>
    </row>
    <row r="36" spans="1:11" ht="31.5" x14ac:dyDescent="0.25">
      <c r="A36" s="17"/>
      <c r="B36" s="17"/>
      <c r="C36" s="17"/>
      <c r="D36" s="17"/>
      <c r="E36" s="17"/>
      <c r="F36" s="42"/>
      <c r="G36" s="15" t="s">
        <v>81</v>
      </c>
      <c r="H36" s="11" t="s">
        <v>79</v>
      </c>
      <c r="I36" s="11">
        <v>375</v>
      </c>
      <c r="J36" s="11" t="s">
        <v>23</v>
      </c>
      <c r="K36" s="19"/>
    </row>
    <row r="37" spans="1:11" ht="31.5" x14ac:dyDescent="0.25">
      <c r="A37" s="20"/>
      <c r="B37" s="20"/>
      <c r="C37" s="20"/>
      <c r="D37" s="20"/>
      <c r="E37" s="20"/>
      <c r="F37" s="43"/>
      <c r="G37" s="15" t="s">
        <v>82</v>
      </c>
      <c r="H37" s="11" t="s">
        <v>83</v>
      </c>
      <c r="I37" s="11" t="s">
        <v>84</v>
      </c>
      <c r="J37" s="11" t="s">
        <v>23</v>
      </c>
      <c r="K37" s="23"/>
    </row>
    <row r="38" spans="1:11" ht="47.25" x14ac:dyDescent="0.25">
      <c r="A38" s="11" t="s">
        <v>76</v>
      </c>
      <c r="B38" s="11" t="s">
        <v>85</v>
      </c>
      <c r="C38" s="11" t="s">
        <v>19</v>
      </c>
      <c r="D38" s="11" t="s">
        <v>19</v>
      </c>
      <c r="E38" s="11" t="s">
        <v>19</v>
      </c>
      <c r="F38" s="29" t="s">
        <v>86</v>
      </c>
      <c r="G38" s="26" t="s">
        <v>87</v>
      </c>
      <c r="H38" s="12" t="s">
        <v>39</v>
      </c>
      <c r="I38" s="12">
        <f>I39+I40</f>
        <v>2</v>
      </c>
      <c r="J38" s="11" t="s">
        <v>23</v>
      </c>
      <c r="K38" s="30">
        <f>SUM(K39:K40)</f>
        <v>15554.36</v>
      </c>
    </row>
    <row r="39" spans="1:11" ht="63" x14ac:dyDescent="0.25">
      <c r="A39" s="11" t="s">
        <v>76</v>
      </c>
      <c r="B39" s="11" t="s">
        <v>85</v>
      </c>
      <c r="C39" s="11" t="s">
        <v>32</v>
      </c>
      <c r="D39" s="11" t="s">
        <v>88</v>
      </c>
      <c r="E39" s="11" t="s">
        <v>89</v>
      </c>
      <c r="F39" s="31" t="s">
        <v>90</v>
      </c>
      <c r="G39" s="26" t="s">
        <v>87</v>
      </c>
      <c r="H39" s="12" t="s">
        <v>39</v>
      </c>
      <c r="I39" s="12">
        <v>1</v>
      </c>
      <c r="J39" s="11" t="s">
        <v>23</v>
      </c>
      <c r="K39" s="27">
        <f>8210.27+224.09</f>
        <v>8434.36</v>
      </c>
    </row>
    <row r="40" spans="1:11" ht="47.25" x14ac:dyDescent="0.25">
      <c r="A40" s="11" t="s">
        <v>76</v>
      </c>
      <c r="B40" s="11" t="s">
        <v>85</v>
      </c>
      <c r="C40" s="11" t="s">
        <v>32</v>
      </c>
      <c r="D40" s="11" t="s">
        <v>88</v>
      </c>
      <c r="E40" s="11" t="s">
        <v>89</v>
      </c>
      <c r="F40" s="31" t="s">
        <v>91</v>
      </c>
      <c r="G40" s="26" t="s">
        <v>87</v>
      </c>
      <c r="H40" s="12" t="s">
        <v>39</v>
      </c>
      <c r="I40" s="12">
        <v>1</v>
      </c>
      <c r="J40" s="11" t="s">
        <v>23</v>
      </c>
      <c r="K40" s="27">
        <v>7120</v>
      </c>
    </row>
    <row r="41" spans="1:11" ht="47.25" x14ac:dyDescent="0.25">
      <c r="A41" s="11" t="s">
        <v>76</v>
      </c>
      <c r="B41" s="11" t="s">
        <v>92</v>
      </c>
      <c r="C41" s="11" t="s">
        <v>19</v>
      </c>
      <c r="D41" s="11" t="s">
        <v>19</v>
      </c>
      <c r="E41" s="11" t="s">
        <v>19</v>
      </c>
      <c r="F41" s="29" t="s">
        <v>93</v>
      </c>
      <c r="G41" s="26" t="s">
        <v>78</v>
      </c>
      <c r="H41" s="12" t="s">
        <v>79</v>
      </c>
      <c r="I41" s="12">
        <v>50</v>
      </c>
      <c r="J41" s="11" t="s">
        <v>23</v>
      </c>
      <c r="K41" s="30">
        <f>K42</f>
        <v>11468.16</v>
      </c>
    </row>
    <row r="42" spans="1:11" ht="63" x14ac:dyDescent="0.25">
      <c r="A42" s="11" t="s">
        <v>76</v>
      </c>
      <c r="B42" s="11" t="s">
        <v>92</v>
      </c>
      <c r="C42" s="11" t="s">
        <v>32</v>
      </c>
      <c r="D42" s="11" t="s">
        <v>94</v>
      </c>
      <c r="E42" s="11" t="s">
        <v>95</v>
      </c>
      <c r="F42" s="32" t="s">
        <v>96</v>
      </c>
      <c r="G42" s="26" t="s">
        <v>78</v>
      </c>
      <c r="H42" s="12" t="s">
        <v>79</v>
      </c>
      <c r="I42" s="12">
        <v>50</v>
      </c>
      <c r="J42" s="11" t="s">
        <v>23</v>
      </c>
      <c r="K42" s="27">
        <v>11468.16</v>
      </c>
    </row>
    <row r="43" spans="1:11" ht="31.5" x14ac:dyDescent="0.25">
      <c r="A43" s="11" t="s">
        <v>76</v>
      </c>
      <c r="B43" s="11" t="s">
        <v>97</v>
      </c>
      <c r="C43" s="11" t="s">
        <v>19</v>
      </c>
      <c r="D43" s="11" t="s">
        <v>19</v>
      </c>
      <c r="E43" s="11" t="s">
        <v>19</v>
      </c>
      <c r="F43" s="29" t="s">
        <v>98</v>
      </c>
      <c r="G43" s="26" t="s">
        <v>81</v>
      </c>
      <c r="H43" s="12" t="s">
        <v>79</v>
      </c>
      <c r="I43" s="12">
        <v>375</v>
      </c>
      <c r="J43" s="11" t="s">
        <v>23</v>
      </c>
      <c r="K43" s="30">
        <f>K44</f>
        <v>85518.33</v>
      </c>
    </row>
    <row r="44" spans="1:11" ht="63" x14ac:dyDescent="0.25">
      <c r="A44" s="11" t="s">
        <v>76</v>
      </c>
      <c r="B44" s="11" t="s">
        <v>97</v>
      </c>
      <c r="C44" s="11" t="s">
        <v>32</v>
      </c>
      <c r="D44" s="11" t="s">
        <v>88</v>
      </c>
      <c r="E44" s="11" t="s">
        <v>89</v>
      </c>
      <c r="F44" s="32" t="s">
        <v>99</v>
      </c>
      <c r="G44" s="26" t="s">
        <v>81</v>
      </c>
      <c r="H44" s="12" t="s">
        <v>79</v>
      </c>
      <c r="I44" s="12">
        <v>375</v>
      </c>
      <c r="J44" s="11" t="s">
        <v>23</v>
      </c>
      <c r="K44" s="27">
        <v>85518.33</v>
      </c>
    </row>
    <row r="45" spans="1:11" ht="31.5" x14ac:dyDescent="0.25">
      <c r="A45" s="11" t="s">
        <v>76</v>
      </c>
      <c r="B45" s="11" t="s">
        <v>36</v>
      </c>
      <c r="C45" s="11" t="s">
        <v>19</v>
      </c>
      <c r="D45" s="11" t="s">
        <v>19</v>
      </c>
      <c r="E45" s="11" t="s">
        <v>19</v>
      </c>
      <c r="F45" s="29" t="s">
        <v>37</v>
      </c>
      <c r="G45" s="26" t="s">
        <v>42</v>
      </c>
      <c r="H45" s="12" t="s">
        <v>27</v>
      </c>
      <c r="I45" s="44">
        <f>SUM(I46:I50)</f>
        <v>5</v>
      </c>
      <c r="J45" s="11" t="s">
        <v>23</v>
      </c>
      <c r="K45" s="30">
        <f>SUM(K46:K50)</f>
        <v>17002.440000000002</v>
      </c>
    </row>
    <row r="46" spans="1:11" s="45" customFormat="1" ht="31.5" x14ac:dyDescent="0.25">
      <c r="A46" s="22" t="s">
        <v>76</v>
      </c>
      <c r="B46" s="22" t="s">
        <v>36</v>
      </c>
      <c r="C46" s="22" t="s">
        <v>32</v>
      </c>
      <c r="D46" s="22" t="s">
        <v>94</v>
      </c>
      <c r="E46" s="22" t="s">
        <v>95</v>
      </c>
      <c r="F46" s="32" t="s">
        <v>100</v>
      </c>
      <c r="G46" s="33" t="s">
        <v>42</v>
      </c>
      <c r="H46" s="34" t="s">
        <v>27</v>
      </c>
      <c r="I46" s="34">
        <v>1</v>
      </c>
      <c r="J46" s="22" t="s">
        <v>23</v>
      </c>
      <c r="K46" s="36">
        <v>8695.7000000000007</v>
      </c>
    </row>
    <row r="47" spans="1:11" s="45" customFormat="1" ht="31.5" x14ac:dyDescent="0.25">
      <c r="A47" s="22" t="s">
        <v>76</v>
      </c>
      <c r="B47" s="22" t="s">
        <v>36</v>
      </c>
      <c r="C47" s="22" t="s">
        <v>32</v>
      </c>
      <c r="D47" s="22" t="s">
        <v>94</v>
      </c>
      <c r="E47" s="22" t="s">
        <v>95</v>
      </c>
      <c r="F47" s="32" t="s">
        <v>101</v>
      </c>
      <c r="G47" s="33" t="s">
        <v>42</v>
      </c>
      <c r="H47" s="34" t="s">
        <v>27</v>
      </c>
      <c r="I47" s="34">
        <v>1</v>
      </c>
      <c r="J47" s="22" t="s">
        <v>59</v>
      </c>
      <c r="K47" s="36">
        <v>1206.29</v>
      </c>
    </row>
    <row r="48" spans="1:11" s="45" customFormat="1" ht="31.5" x14ac:dyDescent="0.25">
      <c r="A48" s="22" t="s">
        <v>76</v>
      </c>
      <c r="B48" s="22" t="s">
        <v>36</v>
      </c>
      <c r="C48" s="22" t="s">
        <v>32</v>
      </c>
      <c r="D48" s="22" t="s">
        <v>94</v>
      </c>
      <c r="E48" s="22" t="s">
        <v>95</v>
      </c>
      <c r="F48" s="32" t="s">
        <v>102</v>
      </c>
      <c r="G48" s="33" t="s">
        <v>42</v>
      </c>
      <c r="H48" s="34" t="s">
        <v>27</v>
      </c>
      <c r="I48" s="34">
        <v>1</v>
      </c>
      <c r="J48" s="22" t="s">
        <v>103</v>
      </c>
      <c r="K48" s="36">
        <v>425.6</v>
      </c>
    </row>
    <row r="49" spans="1:11" s="45" customFormat="1" ht="47.25" x14ac:dyDescent="0.25">
      <c r="A49" s="22" t="s">
        <v>76</v>
      </c>
      <c r="B49" s="22" t="s">
        <v>36</v>
      </c>
      <c r="C49" s="22" t="s">
        <v>32</v>
      </c>
      <c r="D49" s="11" t="s">
        <v>88</v>
      </c>
      <c r="E49" s="22" t="s">
        <v>89</v>
      </c>
      <c r="F49" s="32" t="s">
        <v>104</v>
      </c>
      <c r="G49" s="33" t="s">
        <v>42</v>
      </c>
      <c r="H49" s="34" t="s">
        <v>39</v>
      </c>
      <c r="I49" s="34">
        <v>1</v>
      </c>
      <c r="J49" s="22" t="s">
        <v>23</v>
      </c>
      <c r="K49" s="36">
        <v>26.45</v>
      </c>
    </row>
    <row r="50" spans="1:11" s="45" customFormat="1" ht="47.25" x14ac:dyDescent="0.25">
      <c r="A50" s="22" t="s">
        <v>76</v>
      </c>
      <c r="B50" s="22" t="s">
        <v>36</v>
      </c>
      <c r="C50" s="22" t="s">
        <v>32</v>
      </c>
      <c r="D50" s="11" t="s">
        <v>88</v>
      </c>
      <c r="E50" s="22" t="s">
        <v>89</v>
      </c>
      <c r="F50" s="32" t="s">
        <v>105</v>
      </c>
      <c r="G50" s="33" t="s">
        <v>42</v>
      </c>
      <c r="H50" s="34" t="s">
        <v>39</v>
      </c>
      <c r="I50" s="34">
        <v>1</v>
      </c>
      <c r="J50" s="22" t="s">
        <v>31</v>
      </c>
      <c r="K50" s="36">
        <v>6648.4</v>
      </c>
    </row>
    <row r="51" spans="1:11" s="45" customFormat="1" ht="47.25" x14ac:dyDescent="0.25">
      <c r="A51" s="22" t="s">
        <v>76</v>
      </c>
      <c r="B51" s="46" t="s">
        <v>45</v>
      </c>
      <c r="C51" s="22" t="s">
        <v>19</v>
      </c>
      <c r="D51" s="46" t="s">
        <v>19</v>
      </c>
      <c r="E51" s="46" t="s">
        <v>19</v>
      </c>
      <c r="F51" s="35" t="s">
        <v>46</v>
      </c>
      <c r="G51" s="33" t="s">
        <v>47</v>
      </c>
      <c r="H51" s="34" t="s">
        <v>39</v>
      </c>
      <c r="I51" s="34">
        <v>1</v>
      </c>
      <c r="J51" s="22" t="s">
        <v>31</v>
      </c>
      <c r="K51" s="47">
        <f>K52</f>
        <v>90</v>
      </c>
    </row>
    <row r="52" spans="1:11" s="45" customFormat="1" ht="31.5" x14ac:dyDescent="0.25">
      <c r="A52" s="22" t="s">
        <v>76</v>
      </c>
      <c r="B52" s="22" t="s">
        <v>36</v>
      </c>
      <c r="C52" s="22" t="s">
        <v>32</v>
      </c>
      <c r="D52" s="22" t="s">
        <v>94</v>
      </c>
      <c r="E52" s="22" t="s">
        <v>95</v>
      </c>
      <c r="F52" s="32" t="s">
        <v>106</v>
      </c>
      <c r="G52" s="33" t="s">
        <v>107</v>
      </c>
      <c r="H52" s="34" t="s">
        <v>39</v>
      </c>
      <c r="I52" s="34">
        <v>1</v>
      </c>
      <c r="J52" s="22" t="s">
        <v>31</v>
      </c>
      <c r="K52" s="36">
        <v>90</v>
      </c>
    </row>
    <row r="53" spans="1:11" ht="78.75" x14ac:dyDescent="0.25">
      <c r="A53" s="38" t="s">
        <v>108</v>
      </c>
      <c r="B53" s="38" t="s">
        <v>19</v>
      </c>
      <c r="C53" s="38" t="s">
        <v>19</v>
      </c>
      <c r="D53" s="38" t="s">
        <v>19</v>
      </c>
      <c r="E53" s="38" t="s">
        <v>19</v>
      </c>
      <c r="F53" s="48" t="s">
        <v>109</v>
      </c>
      <c r="G53" s="15" t="s">
        <v>110</v>
      </c>
      <c r="H53" s="11" t="s">
        <v>111</v>
      </c>
      <c r="I53" s="11">
        <v>744</v>
      </c>
      <c r="J53" s="11" t="s">
        <v>31</v>
      </c>
      <c r="K53" s="40">
        <f>K54+K56+K59</f>
        <v>35370.410000000003</v>
      </c>
    </row>
    <row r="54" spans="1:11" ht="31.5" x14ac:dyDescent="0.25">
      <c r="A54" s="11" t="s">
        <v>108</v>
      </c>
      <c r="B54" s="11" t="s">
        <v>112</v>
      </c>
      <c r="C54" s="11" t="s">
        <v>19</v>
      </c>
      <c r="D54" s="11" t="s">
        <v>19</v>
      </c>
      <c r="E54" s="24" t="s">
        <v>19</v>
      </c>
      <c r="F54" s="29" t="s">
        <v>113</v>
      </c>
      <c r="G54" s="26" t="s">
        <v>114</v>
      </c>
      <c r="H54" s="12" t="s">
        <v>79</v>
      </c>
      <c r="I54" s="12">
        <v>16.5</v>
      </c>
      <c r="J54" s="11" t="s">
        <v>31</v>
      </c>
      <c r="K54" s="30">
        <f>K55</f>
        <v>32688.47</v>
      </c>
    </row>
    <row r="55" spans="1:11" ht="31.5" x14ac:dyDescent="0.25">
      <c r="A55" s="11" t="s">
        <v>108</v>
      </c>
      <c r="B55" s="11" t="s">
        <v>112</v>
      </c>
      <c r="C55" s="11" t="s">
        <v>32</v>
      </c>
      <c r="D55" s="11" t="s">
        <v>115</v>
      </c>
      <c r="E55" s="11" t="s">
        <v>116</v>
      </c>
      <c r="F55" s="28" t="s">
        <v>117</v>
      </c>
      <c r="G55" s="26" t="s">
        <v>114</v>
      </c>
      <c r="H55" s="12" t="s">
        <v>79</v>
      </c>
      <c r="I55" s="12">
        <v>16.5</v>
      </c>
      <c r="J55" s="11" t="s">
        <v>31</v>
      </c>
      <c r="K55" s="27">
        <v>32688.47</v>
      </c>
    </row>
    <row r="56" spans="1:11" s="45" customFormat="1" ht="31.5" x14ac:dyDescent="0.25">
      <c r="A56" s="22" t="s">
        <v>108</v>
      </c>
      <c r="B56" s="22" t="s">
        <v>36</v>
      </c>
      <c r="C56" s="22" t="s">
        <v>19</v>
      </c>
      <c r="D56" s="22" t="s">
        <v>19</v>
      </c>
      <c r="E56" s="22" t="s">
        <v>19</v>
      </c>
      <c r="F56" s="35" t="s">
        <v>37</v>
      </c>
      <c r="G56" s="33" t="s">
        <v>114</v>
      </c>
      <c r="H56" s="34" t="s">
        <v>79</v>
      </c>
      <c r="I56" s="34">
        <v>16.5</v>
      </c>
      <c r="J56" s="22" t="s">
        <v>31</v>
      </c>
      <c r="K56" s="47">
        <f>K57+K58</f>
        <v>1046.94</v>
      </c>
    </row>
    <row r="57" spans="1:11" s="45" customFormat="1" ht="31.5" x14ac:dyDescent="0.25">
      <c r="A57" s="49" t="s">
        <v>108</v>
      </c>
      <c r="B57" s="22" t="s">
        <v>36</v>
      </c>
      <c r="C57" s="22" t="s">
        <v>32</v>
      </c>
      <c r="D57" s="22" t="s">
        <v>115</v>
      </c>
      <c r="E57" s="22" t="s">
        <v>116</v>
      </c>
      <c r="F57" s="50" t="s">
        <v>118</v>
      </c>
      <c r="G57" s="33" t="s">
        <v>119</v>
      </c>
      <c r="H57" s="34" t="s">
        <v>39</v>
      </c>
      <c r="I57" s="34">
        <v>1</v>
      </c>
      <c r="J57" s="22" t="s">
        <v>120</v>
      </c>
      <c r="K57" s="51">
        <v>98</v>
      </c>
    </row>
    <row r="58" spans="1:11" s="45" customFormat="1" ht="47.25" x14ac:dyDescent="0.25">
      <c r="A58" s="49" t="s">
        <v>108</v>
      </c>
      <c r="B58" s="22" t="s">
        <v>36</v>
      </c>
      <c r="C58" s="22" t="s">
        <v>32</v>
      </c>
      <c r="D58" s="22" t="s">
        <v>115</v>
      </c>
      <c r="E58" s="22" t="s">
        <v>116</v>
      </c>
      <c r="F58" s="50" t="s">
        <v>121</v>
      </c>
      <c r="G58" s="33" t="s">
        <v>122</v>
      </c>
      <c r="H58" s="34" t="s">
        <v>39</v>
      </c>
      <c r="I58" s="34">
        <v>2</v>
      </c>
      <c r="J58" s="22" t="s">
        <v>23</v>
      </c>
      <c r="K58" s="51">
        <v>948.94</v>
      </c>
    </row>
    <row r="59" spans="1:11" s="45" customFormat="1" ht="47.25" x14ac:dyDescent="0.25">
      <c r="A59" s="49" t="s">
        <v>123</v>
      </c>
      <c r="B59" s="46" t="s">
        <v>45</v>
      </c>
      <c r="C59" s="22" t="s">
        <v>19</v>
      </c>
      <c r="D59" s="46" t="s">
        <v>19</v>
      </c>
      <c r="E59" s="46" t="s">
        <v>19</v>
      </c>
      <c r="F59" s="35" t="s">
        <v>46</v>
      </c>
      <c r="G59" s="33" t="s">
        <v>47</v>
      </c>
      <c r="H59" s="34" t="s">
        <v>39</v>
      </c>
      <c r="I59" s="34">
        <v>1</v>
      </c>
      <c r="J59" s="22" t="s">
        <v>31</v>
      </c>
      <c r="K59" s="47">
        <f>K60+K61</f>
        <v>1635</v>
      </c>
    </row>
    <row r="60" spans="1:11" s="45" customFormat="1" ht="31.5" x14ac:dyDescent="0.25">
      <c r="A60" s="49" t="s">
        <v>124</v>
      </c>
      <c r="B60" s="22" t="s">
        <v>45</v>
      </c>
      <c r="C60" s="22" t="s">
        <v>32</v>
      </c>
      <c r="D60" s="22" t="s">
        <v>115</v>
      </c>
      <c r="E60" s="22" t="s">
        <v>116</v>
      </c>
      <c r="F60" s="32" t="s">
        <v>125</v>
      </c>
      <c r="G60" s="33" t="s">
        <v>126</v>
      </c>
      <c r="H60" s="34" t="s">
        <v>39</v>
      </c>
      <c r="I60" s="34">
        <v>1</v>
      </c>
      <c r="J60" s="22" t="s">
        <v>23</v>
      </c>
      <c r="K60" s="51">
        <v>1335</v>
      </c>
    </row>
    <row r="61" spans="1:11" s="45" customFormat="1" ht="31.5" x14ac:dyDescent="0.25">
      <c r="A61" s="49" t="s">
        <v>124</v>
      </c>
      <c r="B61" s="22" t="s">
        <v>45</v>
      </c>
      <c r="C61" s="22" t="s">
        <v>32</v>
      </c>
      <c r="D61" s="22" t="s">
        <v>115</v>
      </c>
      <c r="E61" s="22" t="s">
        <v>116</v>
      </c>
      <c r="F61" s="33" t="s">
        <v>127</v>
      </c>
      <c r="G61" s="33" t="s">
        <v>126</v>
      </c>
      <c r="H61" s="34" t="s">
        <v>39</v>
      </c>
      <c r="I61" s="34">
        <v>2</v>
      </c>
      <c r="J61" s="22" t="s">
        <v>23</v>
      </c>
      <c r="K61" s="51">
        <v>300</v>
      </c>
    </row>
    <row r="62" spans="1:11" ht="63" x14ac:dyDescent="0.25">
      <c r="A62" s="13" t="s">
        <v>123</v>
      </c>
      <c r="B62" s="13" t="s">
        <v>19</v>
      </c>
      <c r="C62" s="13" t="s">
        <v>19</v>
      </c>
      <c r="D62" s="13" t="s">
        <v>19</v>
      </c>
      <c r="E62" s="13" t="s">
        <v>19</v>
      </c>
      <c r="F62" s="41" t="s">
        <v>128</v>
      </c>
      <c r="G62" s="15" t="s">
        <v>129</v>
      </c>
      <c r="H62" s="11" t="s">
        <v>111</v>
      </c>
      <c r="I62" s="11">
        <v>1240</v>
      </c>
      <c r="J62" s="52" t="s">
        <v>31</v>
      </c>
      <c r="K62" s="16">
        <f>K64+K67+K72</f>
        <v>39293.870000000003</v>
      </c>
    </row>
    <row r="63" spans="1:11" ht="63" x14ac:dyDescent="0.25">
      <c r="A63" s="20"/>
      <c r="B63" s="20"/>
      <c r="C63" s="20"/>
      <c r="D63" s="20"/>
      <c r="E63" s="20"/>
      <c r="F63" s="43"/>
      <c r="G63" s="15" t="s">
        <v>130</v>
      </c>
      <c r="H63" s="11" t="s">
        <v>27</v>
      </c>
      <c r="I63" s="11">
        <v>400</v>
      </c>
      <c r="J63" s="53"/>
      <c r="K63" s="23"/>
    </row>
    <row r="64" spans="1:11" ht="47.25" x14ac:dyDescent="0.25">
      <c r="A64" s="11" t="s">
        <v>123</v>
      </c>
      <c r="B64" s="11" t="s">
        <v>131</v>
      </c>
      <c r="C64" s="11" t="s">
        <v>19</v>
      </c>
      <c r="D64" s="11" t="s">
        <v>19</v>
      </c>
      <c r="E64" s="11" t="s">
        <v>19</v>
      </c>
      <c r="F64" s="29" t="s">
        <v>132</v>
      </c>
      <c r="G64" s="26" t="s">
        <v>133</v>
      </c>
      <c r="H64" s="12" t="s">
        <v>111</v>
      </c>
      <c r="I64" s="12">
        <v>1240</v>
      </c>
      <c r="J64" s="11" t="s">
        <v>31</v>
      </c>
      <c r="K64" s="30">
        <f>K65+K66</f>
        <v>33823.730000000003</v>
      </c>
    </row>
    <row r="65" spans="1:13" ht="47.25" x14ac:dyDescent="0.25">
      <c r="A65" s="11" t="s">
        <v>123</v>
      </c>
      <c r="B65" s="11" t="s">
        <v>131</v>
      </c>
      <c r="C65" s="11" t="s">
        <v>32</v>
      </c>
      <c r="D65" s="11" t="s">
        <v>134</v>
      </c>
      <c r="E65" s="11" t="s">
        <v>135</v>
      </c>
      <c r="F65" s="28" t="s">
        <v>136</v>
      </c>
      <c r="G65" s="26" t="s">
        <v>133</v>
      </c>
      <c r="H65" s="12" t="s">
        <v>111</v>
      </c>
      <c r="I65" s="12">
        <v>960</v>
      </c>
      <c r="J65" s="11" t="s">
        <v>31</v>
      </c>
      <c r="K65" s="27">
        <v>19074.580000000002</v>
      </c>
    </row>
    <row r="66" spans="1:13" ht="47.25" x14ac:dyDescent="0.25">
      <c r="A66" s="11" t="s">
        <v>123</v>
      </c>
      <c r="B66" s="11" t="s">
        <v>131</v>
      </c>
      <c r="C66" s="11" t="s">
        <v>32</v>
      </c>
      <c r="D66" s="11">
        <v>27301241</v>
      </c>
      <c r="E66" s="11" t="s">
        <v>137</v>
      </c>
      <c r="F66" s="28" t="s">
        <v>136</v>
      </c>
      <c r="G66" s="26" t="s">
        <v>133</v>
      </c>
      <c r="H66" s="12" t="s">
        <v>111</v>
      </c>
      <c r="I66" s="12">
        <v>280</v>
      </c>
      <c r="J66" s="11" t="s">
        <v>31</v>
      </c>
      <c r="K66" s="27">
        <v>14749.15</v>
      </c>
    </row>
    <row r="67" spans="1:13" s="45" customFormat="1" ht="31.5" x14ac:dyDescent="0.25">
      <c r="A67" s="22" t="s">
        <v>123</v>
      </c>
      <c r="B67" s="46" t="s">
        <v>36</v>
      </c>
      <c r="C67" s="22" t="s">
        <v>19</v>
      </c>
      <c r="D67" s="46" t="s">
        <v>19</v>
      </c>
      <c r="E67" s="46" t="s">
        <v>19</v>
      </c>
      <c r="F67" s="35" t="s">
        <v>37</v>
      </c>
      <c r="G67" s="33" t="s">
        <v>138</v>
      </c>
      <c r="H67" s="34" t="s">
        <v>39</v>
      </c>
      <c r="I67" s="54">
        <v>9</v>
      </c>
      <c r="J67" s="46" t="s">
        <v>23</v>
      </c>
      <c r="K67" s="47">
        <f>SUM(K68:K71)</f>
        <v>5344.1399999999994</v>
      </c>
    </row>
    <row r="68" spans="1:13" s="45" customFormat="1" ht="31.5" x14ac:dyDescent="0.25">
      <c r="A68" s="22" t="s">
        <v>123</v>
      </c>
      <c r="B68" s="22" t="s">
        <v>36</v>
      </c>
      <c r="C68" s="22" t="s">
        <v>32</v>
      </c>
      <c r="D68" s="22" t="s">
        <v>134</v>
      </c>
      <c r="E68" s="22" t="s">
        <v>135</v>
      </c>
      <c r="F68" s="33" t="s">
        <v>139</v>
      </c>
      <c r="G68" s="33" t="s">
        <v>42</v>
      </c>
      <c r="H68" s="34" t="s">
        <v>39</v>
      </c>
      <c r="I68" s="34">
        <v>1</v>
      </c>
      <c r="J68" s="22" t="s">
        <v>140</v>
      </c>
      <c r="K68" s="36">
        <v>3044.14</v>
      </c>
    </row>
    <row r="69" spans="1:13" s="45" customFormat="1" ht="31.5" x14ac:dyDescent="0.25">
      <c r="A69" s="22" t="s">
        <v>123</v>
      </c>
      <c r="B69" s="22" t="s">
        <v>36</v>
      </c>
      <c r="C69" s="22" t="s">
        <v>32</v>
      </c>
      <c r="D69" s="22" t="s">
        <v>134</v>
      </c>
      <c r="E69" s="22" t="s">
        <v>135</v>
      </c>
      <c r="F69" s="33" t="s">
        <v>141</v>
      </c>
      <c r="G69" s="33" t="s">
        <v>42</v>
      </c>
      <c r="H69" s="34" t="s">
        <v>39</v>
      </c>
      <c r="I69" s="34">
        <v>1</v>
      </c>
      <c r="J69" s="22" t="s">
        <v>140</v>
      </c>
      <c r="K69" s="36">
        <v>600</v>
      </c>
    </row>
    <row r="70" spans="1:13" s="45" customFormat="1" ht="31.5" x14ac:dyDescent="0.25">
      <c r="A70" s="22" t="s">
        <v>123</v>
      </c>
      <c r="B70" s="22" t="s">
        <v>36</v>
      </c>
      <c r="C70" s="22" t="s">
        <v>32</v>
      </c>
      <c r="D70" s="22" t="s">
        <v>134</v>
      </c>
      <c r="E70" s="22" t="s">
        <v>135</v>
      </c>
      <c r="F70" s="33" t="s">
        <v>142</v>
      </c>
      <c r="G70" s="33" t="s">
        <v>42</v>
      </c>
      <c r="H70" s="34" t="s">
        <v>39</v>
      </c>
      <c r="I70" s="34">
        <v>1</v>
      </c>
      <c r="J70" s="22" t="s">
        <v>140</v>
      </c>
      <c r="K70" s="36">
        <v>200</v>
      </c>
    </row>
    <row r="71" spans="1:13" s="45" customFormat="1" ht="63" x14ac:dyDescent="0.25">
      <c r="A71" s="22" t="s">
        <v>123</v>
      </c>
      <c r="B71" s="22" t="s">
        <v>36</v>
      </c>
      <c r="C71" s="22" t="s">
        <v>32</v>
      </c>
      <c r="D71" s="22">
        <v>27301241</v>
      </c>
      <c r="E71" s="22" t="s">
        <v>137</v>
      </c>
      <c r="F71" s="33" t="s">
        <v>143</v>
      </c>
      <c r="G71" s="33" t="s">
        <v>42</v>
      </c>
      <c r="H71" s="34" t="s">
        <v>39</v>
      </c>
      <c r="I71" s="34">
        <v>1</v>
      </c>
      <c r="J71" s="22" t="s">
        <v>23</v>
      </c>
      <c r="K71" s="36">
        <v>1500</v>
      </c>
    </row>
    <row r="72" spans="1:13" s="45" customFormat="1" ht="47.25" x14ac:dyDescent="0.25">
      <c r="A72" s="22" t="s">
        <v>123</v>
      </c>
      <c r="B72" s="46" t="s">
        <v>45</v>
      </c>
      <c r="C72" s="22" t="s">
        <v>19</v>
      </c>
      <c r="D72" s="46" t="s">
        <v>19</v>
      </c>
      <c r="E72" s="46" t="s">
        <v>19</v>
      </c>
      <c r="F72" s="35" t="s">
        <v>46</v>
      </c>
      <c r="G72" s="33" t="s">
        <v>47</v>
      </c>
      <c r="H72" s="34" t="s">
        <v>39</v>
      </c>
      <c r="I72" s="34">
        <v>1</v>
      </c>
      <c r="J72" s="22" t="s">
        <v>31</v>
      </c>
      <c r="K72" s="47">
        <f>K73</f>
        <v>126</v>
      </c>
    </row>
    <row r="73" spans="1:13" s="45" customFormat="1" ht="31.5" x14ac:dyDescent="0.25">
      <c r="A73" s="22" t="s">
        <v>123</v>
      </c>
      <c r="B73" s="22" t="s">
        <v>45</v>
      </c>
      <c r="C73" s="22" t="s">
        <v>32</v>
      </c>
      <c r="D73" s="22" t="s">
        <v>134</v>
      </c>
      <c r="E73" s="22" t="s">
        <v>135</v>
      </c>
      <c r="F73" s="33" t="s">
        <v>144</v>
      </c>
      <c r="G73" s="33" t="s">
        <v>145</v>
      </c>
      <c r="H73" s="34" t="s">
        <v>39</v>
      </c>
      <c r="I73" s="34">
        <v>105</v>
      </c>
      <c r="J73" s="22" t="s">
        <v>146</v>
      </c>
      <c r="K73" s="36">
        <v>126</v>
      </c>
    </row>
    <row r="74" spans="1:13" ht="31.5" x14ac:dyDescent="0.25">
      <c r="A74" s="38" t="s">
        <v>124</v>
      </c>
      <c r="B74" s="38" t="s">
        <v>19</v>
      </c>
      <c r="C74" s="38" t="s">
        <v>19</v>
      </c>
      <c r="D74" s="38" t="s">
        <v>19</v>
      </c>
      <c r="E74" s="38" t="s">
        <v>19</v>
      </c>
      <c r="F74" s="39" t="s">
        <v>147</v>
      </c>
      <c r="G74" s="15" t="s">
        <v>148</v>
      </c>
      <c r="H74" s="11" t="s">
        <v>111</v>
      </c>
      <c r="I74" s="11">
        <v>164650</v>
      </c>
      <c r="J74" s="11" t="s">
        <v>31</v>
      </c>
      <c r="K74" s="55">
        <f>K75+K81</f>
        <v>20190.73</v>
      </c>
      <c r="L74" s="56">
        <v>20190.73</v>
      </c>
      <c r="M74" s="56">
        <f>L74-K74</f>
        <v>0</v>
      </c>
    </row>
    <row r="75" spans="1:13" ht="47.25" x14ac:dyDescent="0.25">
      <c r="A75" s="11" t="s">
        <v>124</v>
      </c>
      <c r="B75" s="24" t="s">
        <v>149</v>
      </c>
      <c r="C75" s="11" t="s">
        <v>19</v>
      </c>
      <c r="D75" s="11" t="s">
        <v>19</v>
      </c>
      <c r="E75" s="11" t="s">
        <v>19</v>
      </c>
      <c r="F75" s="29" t="s">
        <v>150</v>
      </c>
      <c r="G75" s="26" t="s">
        <v>148</v>
      </c>
      <c r="H75" s="12" t="s">
        <v>111</v>
      </c>
      <c r="I75" s="57">
        <f>SUM(I76:I80)</f>
        <v>79500</v>
      </c>
      <c r="J75" s="11" t="s">
        <v>31</v>
      </c>
      <c r="K75" s="58">
        <f>SUM(K76:K80)</f>
        <v>2137</v>
      </c>
      <c r="L75" s="56">
        <v>2137</v>
      </c>
      <c r="M75" s="56">
        <f>L75-K75</f>
        <v>0</v>
      </c>
    </row>
    <row r="76" spans="1:13" ht="47.25" x14ac:dyDescent="0.25">
      <c r="A76" s="11" t="s">
        <v>124</v>
      </c>
      <c r="B76" s="11" t="s">
        <v>149</v>
      </c>
      <c r="C76" s="11" t="s">
        <v>32</v>
      </c>
      <c r="D76" s="11" t="s">
        <v>73</v>
      </c>
      <c r="E76" s="11" t="s">
        <v>74</v>
      </c>
      <c r="F76" s="31" t="s">
        <v>151</v>
      </c>
      <c r="G76" s="26" t="s">
        <v>148</v>
      </c>
      <c r="H76" s="12" t="s">
        <v>111</v>
      </c>
      <c r="I76" s="57">
        <v>9500</v>
      </c>
      <c r="J76" s="11" t="s">
        <v>31</v>
      </c>
      <c r="K76" s="59">
        <v>188</v>
      </c>
    </row>
    <row r="77" spans="1:13" s="45" customFormat="1" ht="47.25" x14ac:dyDescent="0.25">
      <c r="A77" s="22" t="s">
        <v>124</v>
      </c>
      <c r="B77" s="22" t="s">
        <v>149</v>
      </c>
      <c r="C77" s="22" t="s">
        <v>32</v>
      </c>
      <c r="D77" s="22" t="s">
        <v>73</v>
      </c>
      <c r="E77" s="22" t="s">
        <v>74</v>
      </c>
      <c r="F77" s="32" t="s">
        <v>152</v>
      </c>
      <c r="G77" s="33" t="s">
        <v>148</v>
      </c>
      <c r="H77" s="34" t="s">
        <v>111</v>
      </c>
      <c r="I77" s="54" t="s">
        <v>153</v>
      </c>
      <c r="J77" s="22" t="s">
        <v>154</v>
      </c>
      <c r="K77" s="60">
        <v>90</v>
      </c>
    </row>
    <row r="78" spans="1:13" s="45" customFormat="1" ht="31.5" x14ac:dyDescent="0.25">
      <c r="A78" s="22" t="s">
        <v>124</v>
      </c>
      <c r="B78" s="22" t="s">
        <v>149</v>
      </c>
      <c r="C78" s="22" t="s">
        <v>32</v>
      </c>
      <c r="D78" s="22" t="s">
        <v>73</v>
      </c>
      <c r="E78" s="22" t="s">
        <v>74</v>
      </c>
      <c r="F78" s="32" t="s">
        <v>155</v>
      </c>
      <c r="G78" s="33" t="s">
        <v>156</v>
      </c>
      <c r="H78" s="34" t="s">
        <v>111</v>
      </c>
      <c r="I78" s="54" t="s">
        <v>157</v>
      </c>
      <c r="J78" s="22" t="s">
        <v>158</v>
      </c>
      <c r="K78" s="60">
        <v>120</v>
      </c>
    </row>
    <row r="79" spans="1:13" s="45" customFormat="1" ht="47.25" x14ac:dyDescent="0.25">
      <c r="A79" s="22" t="s">
        <v>124</v>
      </c>
      <c r="B79" s="22" t="s">
        <v>149</v>
      </c>
      <c r="C79" s="22" t="s">
        <v>32</v>
      </c>
      <c r="D79" s="22" t="s">
        <v>73</v>
      </c>
      <c r="E79" s="22" t="s">
        <v>74</v>
      </c>
      <c r="F79" s="32" t="s">
        <v>159</v>
      </c>
      <c r="G79" s="33" t="s">
        <v>148</v>
      </c>
      <c r="H79" s="34" t="s">
        <v>111</v>
      </c>
      <c r="I79" s="54">
        <v>70000</v>
      </c>
      <c r="J79" s="22" t="s">
        <v>103</v>
      </c>
      <c r="K79" s="60">
        <v>1619</v>
      </c>
    </row>
    <row r="80" spans="1:13" s="45" customFormat="1" ht="31.5" x14ac:dyDescent="0.25">
      <c r="A80" s="22" t="s">
        <v>124</v>
      </c>
      <c r="B80" s="22" t="s">
        <v>149</v>
      </c>
      <c r="C80" s="22" t="s">
        <v>32</v>
      </c>
      <c r="D80" s="22" t="s">
        <v>73</v>
      </c>
      <c r="E80" s="22" t="s">
        <v>74</v>
      </c>
      <c r="F80" s="32" t="s">
        <v>160</v>
      </c>
      <c r="G80" s="33" t="s">
        <v>156</v>
      </c>
      <c r="H80" s="34" t="s">
        <v>111</v>
      </c>
      <c r="I80" s="54" t="s">
        <v>161</v>
      </c>
      <c r="J80" s="22" t="s">
        <v>140</v>
      </c>
      <c r="K80" s="60">
        <v>120</v>
      </c>
    </row>
    <row r="81" spans="1:12" ht="31.5" x14ac:dyDescent="0.25">
      <c r="A81" s="11" t="s">
        <v>124</v>
      </c>
      <c r="B81" s="11" t="s">
        <v>162</v>
      </c>
      <c r="C81" s="11" t="s">
        <v>19</v>
      </c>
      <c r="D81" s="11" t="s">
        <v>19</v>
      </c>
      <c r="E81" s="11" t="s">
        <v>19</v>
      </c>
      <c r="F81" s="29" t="s">
        <v>163</v>
      </c>
      <c r="G81" s="26" t="s">
        <v>148</v>
      </c>
      <c r="H81" s="12" t="s">
        <v>111</v>
      </c>
      <c r="I81" s="54">
        <f>SUM(I82:I91)</f>
        <v>157050</v>
      </c>
      <c r="J81" s="11" t="s">
        <v>23</v>
      </c>
      <c r="K81" s="58">
        <f>SUM(K82:K91)</f>
        <v>18053.73</v>
      </c>
    </row>
    <row r="82" spans="1:12" ht="47.25" x14ac:dyDescent="0.25">
      <c r="A82" s="11" t="s">
        <v>124</v>
      </c>
      <c r="B82" s="11" t="s">
        <v>162</v>
      </c>
      <c r="C82" s="11" t="s">
        <v>32</v>
      </c>
      <c r="D82" s="11" t="s">
        <v>115</v>
      </c>
      <c r="E82" s="11" t="s">
        <v>116</v>
      </c>
      <c r="F82" s="31" t="s">
        <v>151</v>
      </c>
      <c r="G82" s="26" t="s">
        <v>148</v>
      </c>
      <c r="H82" s="12" t="s">
        <v>111</v>
      </c>
      <c r="I82" s="54">
        <v>9500</v>
      </c>
      <c r="J82" s="11" t="s">
        <v>23</v>
      </c>
      <c r="K82" s="59">
        <f>1045-795</f>
        <v>250</v>
      </c>
    </row>
    <row r="83" spans="1:12" ht="47.25" x14ac:dyDescent="0.25">
      <c r="A83" s="11" t="s">
        <v>124</v>
      </c>
      <c r="B83" s="11" t="s">
        <v>162</v>
      </c>
      <c r="C83" s="11" t="s">
        <v>32</v>
      </c>
      <c r="D83" s="11" t="s">
        <v>115</v>
      </c>
      <c r="E83" s="11" t="s">
        <v>116</v>
      </c>
      <c r="F83" s="31" t="s">
        <v>164</v>
      </c>
      <c r="G83" s="26" t="s">
        <v>148</v>
      </c>
      <c r="H83" s="12" t="s">
        <v>111</v>
      </c>
      <c r="I83" s="54">
        <v>200</v>
      </c>
      <c r="J83" s="11" t="s">
        <v>165</v>
      </c>
      <c r="K83" s="59">
        <v>480.13</v>
      </c>
    </row>
    <row r="84" spans="1:12" ht="47.25" x14ac:dyDescent="0.25">
      <c r="A84" s="11" t="s">
        <v>124</v>
      </c>
      <c r="B84" s="11" t="s">
        <v>162</v>
      </c>
      <c r="C84" s="11" t="s">
        <v>32</v>
      </c>
      <c r="D84" s="11" t="s">
        <v>115</v>
      </c>
      <c r="E84" s="11" t="s">
        <v>116</v>
      </c>
      <c r="F84" s="31" t="s">
        <v>166</v>
      </c>
      <c r="G84" s="26" t="s">
        <v>148</v>
      </c>
      <c r="H84" s="12" t="s">
        <v>111</v>
      </c>
      <c r="I84" s="54">
        <v>400</v>
      </c>
      <c r="J84" s="11" t="s">
        <v>154</v>
      </c>
      <c r="K84" s="59">
        <v>350</v>
      </c>
    </row>
    <row r="85" spans="1:12" ht="31.5" x14ac:dyDescent="0.25">
      <c r="A85" s="11" t="s">
        <v>124</v>
      </c>
      <c r="B85" s="11" t="s">
        <v>162</v>
      </c>
      <c r="C85" s="11" t="s">
        <v>32</v>
      </c>
      <c r="D85" s="11" t="s">
        <v>115</v>
      </c>
      <c r="E85" s="11" t="s">
        <v>116</v>
      </c>
      <c r="F85" s="31" t="s">
        <v>167</v>
      </c>
      <c r="G85" s="26" t="s">
        <v>148</v>
      </c>
      <c r="H85" s="12" t="s">
        <v>111</v>
      </c>
      <c r="I85" s="54">
        <v>50</v>
      </c>
      <c r="J85" s="11" t="s">
        <v>154</v>
      </c>
      <c r="K85" s="59">
        <v>200</v>
      </c>
    </row>
    <row r="86" spans="1:12" s="45" customFormat="1" ht="47.25" x14ac:dyDescent="0.25">
      <c r="A86" s="22" t="s">
        <v>124</v>
      </c>
      <c r="B86" s="22" t="s">
        <v>162</v>
      </c>
      <c r="C86" s="22" t="s">
        <v>32</v>
      </c>
      <c r="D86" s="22" t="s">
        <v>115</v>
      </c>
      <c r="E86" s="22" t="s">
        <v>116</v>
      </c>
      <c r="F86" s="32" t="s">
        <v>168</v>
      </c>
      <c r="G86" s="33" t="s">
        <v>148</v>
      </c>
      <c r="H86" s="34" t="s">
        <v>111</v>
      </c>
      <c r="I86" s="54">
        <v>2900</v>
      </c>
      <c r="J86" s="22" t="s">
        <v>158</v>
      </c>
      <c r="K86" s="60">
        <v>300</v>
      </c>
    </row>
    <row r="87" spans="1:12" s="45" customFormat="1" ht="47.25" x14ac:dyDescent="0.25">
      <c r="A87" s="22" t="s">
        <v>124</v>
      </c>
      <c r="B87" s="22" t="s">
        <v>162</v>
      </c>
      <c r="C87" s="22" t="s">
        <v>32</v>
      </c>
      <c r="D87" s="22" t="s">
        <v>115</v>
      </c>
      <c r="E87" s="22" t="s">
        <v>116</v>
      </c>
      <c r="F87" s="32" t="s">
        <v>169</v>
      </c>
      <c r="G87" s="33" t="s">
        <v>148</v>
      </c>
      <c r="H87" s="34" t="s">
        <v>111</v>
      </c>
      <c r="I87" s="54">
        <v>5000</v>
      </c>
      <c r="J87" s="22" t="s">
        <v>146</v>
      </c>
      <c r="K87" s="60">
        <v>600</v>
      </c>
    </row>
    <row r="88" spans="1:12" s="45" customFormat="1" ht="47.25" x14ac:dyDescent="0.25">
      <c r="A88" s="22" t="s">
        <v>124</v>
      </c>
      <c r="B88" s="22" t="s">
        <v>162</v>
      </c>
      <c r="C88" s="22" t="s">
        <v>32</v>
      </c>
      <c r="D88" s="22" t="s">
        <v>115</v>
      </c>
      <c r="E88" s="22" t="s">
        <v>116</v>
      </c>
      <c r="F88" s="28" t="s">
        <v>170</v>
      </c>
      <c r="G88" s="33" t="s">
        <v>148</v>
      </c>
      <c r="H88" s="34" t="s">
        <v>111</v>
      </c>
      <c r="I88" s="54">
        <v>55000</v>
      </c>
      <c r="J88" s="22" t="s">
        <v>146</v>
      </c>
      <c r="K88" s="60">
        <v>815</v>
      </c>
    </row>
    <row r="89" spans="1:12" s="45" customFormat="1" ht="31.5" x14ac:dyDescent="0.25">
      <c r="A89" s="22" t="s">
        <v>124</v>
      </c>
      <c r="B89" s="22" t="s">
        <v>162</v>
      </c>
      <c r="C89" s="22" t="s">
        <v>32</v>
      </c>
      <c r="D89" s="22" t="s">
        <v>115</v>
      </c>
      <c r="E89" s="22" t="s">
        <v>116</v>
      </c>
      <c r="F89" s="32" t="s">
        <v>171</v>
      </c>
      <c r="G89" s="33" t="s">
        <v>148</v>
      </c>
      <c r="H89" s="34" t="s">
        <v>111</v>
      </c>
      <c r="I89" s="54">
        <v>10000</v>
      </c>
      <c r="J89" s="22" t="s">
        <v>172</v>
      </c>
      <c r="K89" s="60">
        <v>350</v>
      </c>
    </row>
    <row r="90" spans="1:12" s="45" customFormat="1" ht="47.25" x14ac:dyDescent="0.25">
      <c r="A90" s="22" t="s">
        <v>124</v>
      </c>
      <c r="B90" s="22" t="s">
        <v>162</v>
      </c>
      <c r="C90" s="22" t="s">
        <v>32</v>
      </c>
      <c r="D90" s="22" t="s">
        <v>115</v>
      </c>
      <c r="E90" s="22" t="s">
        <v>116</v>
      </c>
      <c r="F90" s="32" t="s">
        <v>159</v>
      </c>
      <c r="G90" s="33" t="s">
        <v>148</v>
      </c>
      <c r="H90" s="34" t="s">
        <v>111</v>
      </c>
      <c r="I90" s="54">
        <v>70000</v>
      </c>
      <c r="J90" s="22" t="s">
        <v>103</v>
      </c>
      <c r="K90" s="60">
        <v>14448.6</v>
      </c>
    </row>
    <row r="91" spans="1:12" ht="31.5" x14ac:dyDescent="0.25">
      <c r="A91" s="11" t="s">
        <v>124</v>
      </c>
      <c r="B91" s="11" t="s">
        <v>162</v>
      </c>
      <c r="C91" s="11" t="s">
        <v>32</v>
      </c>
      <c r="D91" s="11" t="s">
        <v>115</v>
      </c>
      <c r="E91" s="11" t="s">
        <v>116</v>
      </c>
      <c r="F91" s="31" t="s">
        <v>173</v>
      </c>
      <c r="G91" s="26" t="s">
        <v>148</v>
      </c>
      <c r="H91" s="12" t="s">
        <v>111</v>
      </c>
      <c r="I91" s="57">
        <v>4000</v>
      </c>
      <c r="J91" s="11" t="s">
        <v>174</v>
      </c>
      <c r="K91" s="59">
        <v>260</v>
      </c>
    </row>
    <row r="92" spans="1:12" ht="220.5" x14ac:dyDescent="0.25">
      <c r="A92" s="61" t="s">
        <v>175</v>
      </c>
      <c r="B92" s="61" t="s">
        <v>19</v>
      </c>
      <c r="C92" s="61" t="s">
        <v>19</v>
      </c>
      <c r="D92" s="61" t="s">
        <v>19</v>
      </c>
      <c r="E92" s="61" t="s">
        <v>19</v>
      </c>
      <c r="F92" s="62" t="s">
        <v>176</v>
      </c>
      <c r="G92" s="63" t="s">
        <v>177</v>
      </c>
      <c r="H92" s="64" t="s">
        <v>27</v>
      </c>
      <c r="I92" s="65">
        <v>249</v>
      </c>
      <c r="J92" s="66" t="s">
        <v>31</v>
      </c>
      <c r="K92" s="67">
        <v>60375.79</v>
      </c>
      <c r="L92" s="56">
        <f>K93+K99+K101</f>
        <v>60375.79</v>
      </c>
    </row>
    <row r="93" spans="1:12" ht="31.5" x14ac:dyDescent="0.25">
      <c r="A93" s="11" t="s">
        <v>175</v>
      </c>
      <c r="B93" s="11" t="s">
        <v>178</v>
      </c>
      <c r="C93" s="12" t="s">
        <v>19</v>
      </c>
      <c r="D93" s="12" t="s">
        <v>19</v>
      </c>
      <c r="E93" s="11" t="s">
        <v>19</v>
      </c>
      <c r="F93" s="29" t="s">
        <v>179</v>
      </c>
      <c r="G93" s="26" t="s">
        <v>42</v>
      </c>
      <c r="H93" s="12" t="s">
        <v>39</v>
      </c>
      <c r="I93" s="57">
        <f>SUM(I94:I100)</f>
        <v>473</v>
      </c>
      <c r="J93" s="11" t="s">
        <v>31</v>
      </c>
      <c r="K93" s="58">
        <f>K92-K101-K99</f>
        <v>53342.6</v>
      </c>
    </row>
    <row r="94" spans="1:12" ht="78.75" x14ac:dyDescent="0.25">
      <c r="A94" s="11" t="s">
        <v>175</v>
      </c>
      <c r="B94" s="11" t="s">
        <v>178</v>
      </c>
      <c r="C94" s="11" t="s">
        <v>180</v>
      </c>
      <c r="D94" s="11" t="s">
        <v>181</v>
      </c>
      <c r="E94" s="11" t="s">
        <v>182</v>
      </c>
      <c r="F94" s="37" t="s">
        <v>183</v>
      </c>
      <c r="G94" s="26" t="s">
        <v>42</v>
      </c>
      <c r="H94" s="12" t="s">
        <v>39</v>
      </c>
      <c r="I94" s="57">
        <v>3</v>
      </c>
      <c r="J94" s="11" t="s">
        <v>31</v>
      </c>
      <c r="K94" s="59">
        <f>K93-SUM(K95:K98)</f>
        <v>46803.087599999999</v>
      </c>
    </row>
    <row r="95" spans="1:12" ht="47.25" x14ac:dyDescent="0.25">
      <c r="A95" s="11" t="s">
        <v>175</v>
      </c>
      <c r="B95" s="11" t="s">
        <v>178</v>
      </c>
      <c r="C95" s="11" t="s">
        <v>180</v>
      </c>
      <c r="D95" s="11" t="s">
        <v>181</v>
      </c>
      <c r="E95" s="11" t="s">
        <v>182</v>
      </c>
      <c r="F95" s="37" t="s">
        <v>184</v>
      </c>
      <c r="G95" s="26" t="s">
        <v>42</v>
      </c>
      <c r="H95" s="12" t="s">
        <v>39</v>
      </c>
      <c r="I95" s="57">
        <v>73</v>
      </c>
      <c r="J95" s="11" t="s">
        <v>31</v>
      </c>
      <c r="K95" s="59">
        <v>923.70960000000002</v>
      </c>
    </row>
    <row r="96" spans="1:12" ht="63" x14ac:dyDescent="0.25">
      <c r="A96" s="11" t="s">
        <v>175</v>
      </c>
      <c r="B96" s="11" t="s">
        <v>178</v>
      </c>
      <c r="C96" s="11" t="s">
        <v>180</v>
      </c>
      <c r="D96" s="11" t="s">
        <v>181</v>
      </c>
      <c r="E96" s="11" t="s">
        <v>182</v>
      </c>
      <c r="F96" s="37" t="s">
        <v>185</v>
      </c>
      <c r="G96" s="26" t="s">
        <v>42</v>
      </c>
      <c r="H96" s="12" t="s">
        <v>39</v>
      </c>
      <c r="I96" s="57">
        <v>79</v>
      </c>
      <c r="J96" s="11" t="s">
        <v>31</v>
      </c>
      <c r="K96" s="59">
        <v>4397.8</v>
      </c>
    </row>
    <row r="97" spans="1:11" ht="47.25" x14ac:dyDescent="0.25">
      <c r="A97" s="11" t="s">
        <v>175</v>
      </c>
      <c r="B97" s="11" t="s">
        <v>178</v>
      </c>
      <c r="C97" s="11" t="s">
        <v>180</v>
      </c>
      <c r="D97" s="11" t="s">
        <v>181</v>
      </c>
      <c r="E97" s="11" t="s">
        <v>182</v>
      </c>
      <c r="F97" s="37" t="s">
        <v>186</v>
      </c>
      <c r="G97" s="26" t="s">
        <v>42</v>
      </c>
      <c r="H97" s="12" t="s">
        <v>39</v>
      </c>
      <c r="I97" s="57">
        <v>144</v>
      </c>
      <c r="J97" s="11" t="s">
        <v>31</v>
      </c>
      <c r="K97" s="59">
        <v>703.80280000000005</v>
      </c>
    </row>
    <row r="98" spans="1:11" ht="31.5" x14ac:dyDescent="0.25">
      <c r="A98" s="11" t="s">
        <v>175</v>
      </c>
      <c r="B98" s="11" t="s">
        <v>178</v>
      </c>
      <c r="C98" s="11" t="s">
        <v>180</v>
      </c>
      <c r="D98" s="11" t="s">
        <v>181</v>
      </c>
      <c r="E98" s="11" t="s">
        <v>182</v>
      </c>
      <c r="F98" s="37" t="s">
        <v>187</v>
      </c>
      <c r="G98" s="26" t="s">
        <v>42</v>
      </c>
      <c r="H98" s="12" t="s">
        <v>39</v>
      </c>
      <c r="I98" s="57">
        <v>2</v>
      </c>
      <c r="J98" s="11" t="s">
        <v>31</v>
      </c>
      <c r="K98" s="59">
        <v>514.20000000000005</v>
      </c>
    </row>
    <row r="99" spans="1:11" ht="47.25" x14ac:dyDescent="0.25">
      <c r="A99" s="11" t="s">
        <v>175</v>
      </c>
      <c r="B99" s="11" t="s">
        <v>188</v>
      </c>
      <c r="C99" s="12" t="s">
        <v>19</v>
      </c>
      <c r="D99" s="12" t="s">
        <v>19</v>
      </c>
      <c r="E99" s="11" t="s">
        <v>19</v>
      </c>
      <c r="F99" s="29" t="s">
        <v>189</v>
      </c>
      <c r="G99" s="26" t="s">
        <v>190</v>
      </c>
      <c r="H99" s="12" t="s">
        <v>39</v>
      </c>
      <c r="I99" s="57">
        <v>86</v>
      </c>
      <c r="J99" s="11" t="s">
        <v>146</v>
      </c>
      <c r="K99" s="58">
        <f>K100</f>
        <v>194.43</v>
      </c>
    </row>
    <row r="100" spans="1:11" ht="47.25" x14ac:dyDescent="0.25">
      <c r="A100" s="11" t="s">
        <v>175</v>
      </c>
      <c r="B100" s="11" t="s">
        <v>188</v>
      </c>
      <c r="C100" s="11" t="s">
        <v>180</v>
      </c>
      <c r="D100" s="11" t="s">
        <v>181</v>
      </c>
      <c r="E100" s="11" t="s">
        <v>182</v>
      </c>
      <c r="F100" s="37" t="s">
        <v>189</v>
      </c>
      <c r="G100" s="26" t="s">
        <v>190</v>
      </c>
      <c r="H100" s="12" t="s">
        <v>39</v>
      </c>
      <c r="I100" s="57">
        <v>86</v>
      </c>
      <c r="J100" s="11" t="s">
        <v>146</v>
      </c>
      <c r="K100" s="59">
        <v>194.43</v>
      </c>
    </row>
    <row r="101" spans="1:11" ht="47.25" x14ac:dyDescent="0.25">
      <c r="A101" s="68" t="s">
        <v>175</v>
      </c>
      <c r="B101" s="69">
        <v>40418</v>
      </c>
      <c r="C101" s="69" t="s">
        <v>19</v>
      </c>
      <c r="D101" s="69" t="s">
        <v>19</v>
      </c>
      <c r="E101" s="70" t="s">
        <v>19</v>
      </c>
      <c r="F101" s="39" t="s">
        <v>191</v>
      </c>
      <c r="G101" s="26" t="s">
        <v>192</v>
      </c>
      <c r="H101" s="12" t="s">
        <v>39</v>
      </c>
      <c r="I101" s="57">
        <f>SUM(I102:I115)</f>
        <v>14</v>
      </c>
      <c r="J101" s="11" t="s">
        <v>31</v>
      </c>
      <c r="K101" s="55">
        <v>6838.76</v>
      </c>
    </row>
    <row r="102" spans="1:11" ht="63" x14ac:dyDescent="0.25">
      <c r="A102" s="11" t="s">
        <v>175</v>
      </c>
      <c r="B102" s="11" t="s">
        <v>193</v>
      </c>
      <c r="C102" s="11" t="s">
        <v>194</v>
      </c>
      <c r="D102" s="11" t="s">
        <v>195</v>
      </c>
      <c r="E102" s="11" t="s">
        <v>196</v>
      </c>
      <c r="F102" s="32" t="s">
        <v>197</v>
      </c>
      <c r="G102" s="33" t="s">
        <v>198</v>
      </c>
      <c r="H102" s="12" t="s">
        <v>39</v>
      </c>
      <c r="I102" s="54">
        <v>1</v>
      </c>
      <c r="J102" s="22" t="s">
        <v>158</v>
      </c>
      <c r="K102" s="36">
        <v>400</v>
      </c>
    </row>
    <row r="103" spans="1:11" ht="78.75" x14ac:dyDescent="0.25">
      <c r="A103" s="11" t="s">
        <v>175</v>
      </c>
      <c r="B103" s="11" t="s">
        <v>193</v>
      </c>
      <c r="C103" s="11" t="s">
        <v>194</v>
      </c>
      <c r="D103" s="11" t="s">
        <v>195</v>
      </c>
      <c r="E103" s="11" t="s">
        <v>196</v>
      </c>
      <c r="F103" s="32" t="s">
        <v>199</v>
      </c>
      <c r="G103" s="33" t="s">
        <v>198</v>
      </c>
      <c r="H103" s="12" t="s">
        <v>39</v>
      </c>
      <c r="I103" s="54">
        <v>1</v>
      </c>
      <c r="J103" s="22" t="s">
        <v>158</v>
      </c>
      <c r="K103" s="36">
        <v>500</v>
      </c>
    </row>
    <row r="104" spans="1:11" ht="63" x14ac:dyDescent="0.25">
      <c r="A104" s="11" t="s">
        <v>175</v>
      </c>
      <c r="B104" s="11" t="s">
        <v>193</v>
      </c>
      <c r="C104" s="11" t="s">
        <v>194</v>
      </c>
      <c r="D104" s="11" t="s">
        <v>195</v>
      </c>
      <c r="E104" s="11" t="s">
        <v>196</v>
      </c>
      <c r="F104" s="32" t="s">
        <v>200</v>
      </c>
      <c r="G104" s="33" t="s">
        <v>198</v>
      </c>
      <c r="H104" s="12" t="s">
        <v>39</v>
      </c>
      <c r="I104" s="54">
        <v>1</v>
      </c>
      <c r="J104" s="22" t="s">
        <v>158</v>
      </c>
      <c r="K104" s="36">
        <v>500</v>
      </c>
    </row>
    <row r="105" spans="1:11" ht="63" x14ac:dyDescent="0.25">
      <c r="A105" s="11" t="s">
        <v>175</v>
      </c>
      <c r="B105" s="11" t="s">
        <v>193</v>
      </c>
      <c r="C105" s="11" t="s">
        <v>194</v>
      </c>
      <c r="D105" s="11" t="s">
        <v>195</v>
      </c>
      <c r="E105" s="11" t="s">
        <v>196</v>
      </c>
      <c r="F105" s="32" t="s">
        <v>201</v>
      </c>
      <c r="G105" s="33" t="s">
        <v>198</v>
      </c>
      <c r="H105" s="12" t="s">
        <v>39</v>
      </c>
      <c r="I105" s="54">
        <v>1</v>
      </c>
      <c r="J105" s="22" t="s">
        <v>158</v>
      </c>
      <c r="K105" s="36">
        <v>500</v>
      </c>
    </row>
    <row r="106" spans="1:11" ht="63" x14ac:dyDescent="0.25">
      <c r="A106" s="11" t="s">
        <v>175</v>
      </c>
      <c r="B106" s="11" t="s">
        <v>193</v>
      </c>
      <c r="C106" s="11" t="s">
        <v>194</v>
      </c>
      <c r="D106" s="11" t="s">
        <v>195</v>
      </c>
      <c r="E106" s="11" t="s">
        <v>196</v>
      </c>
      <c r="F106" s="32" t="s">
        <v>202</v>
      </c>
      <c r="G106" s="33" t="s">
        <v>198</v>
      </c>
      <c r="H106" s="12" t="s">
        <v>39</v>
      </c>
      <c r="I106" s="54">
        <v>1</v>
      </c>
      <c r="J106" s="22" t="s">
        <v>158</v>
      </c>
      <c r="K106" s="36">
        <v>500</v>
      </c>
    </row>
    <row r="107" spans="1:11" ht="78.75" x14ac:dyDescent="0.25">
      <c r="A107" s="11" t="s">
        <v>175</v>
      </c>
      <c r="B107" s="11" t="s">
        <v>193</v>
      </c>
      <c r="C107" s="11" t="s">
        <v>194</v>
      </c>
      <c r="D107" s="11" t="s">
        <v>195</v>
      </c>
      <c r="E107" s="11" t="s">
        <v>196</v>
      </c>
      <c r="F107" s="32" t="s">
        <v>203</v>
      </c>
      <c r="G107" s="33" t="s">
        <v>198</v>
      </c>
      <c r="H107" s="12" t="s">
        <v>39</v>
      </c>
      <c r="I107" s="54">
        <v>1</v>
      </c>
      <c r="J107" s="22" t="s">
        <v>158</v>
      </c>
      <c r="K107" s="36">
        <v>600</v>
      </c>
    </row>
    <row r="108" spans="1:11" ht="94.5" x14ac:dyDescent="0.25">
      <c r="A108" s="11" t="s">
        <v>175</v>
      </c>
      <c r="B108" s="11" t="s">
        <v>193</v>
      </c>
      <c r="C108" s="11" t="s">
        <v>194</v>
      </c>
      <c r="D108" s="11" t="s">
        <v>195</v>
      </c>
      <c r="E108" s="11" t="s">
        <v>196</v>
      </c>
      <c r="F108" s="32" t="s">
        <v>204</v>
      </c>
      <c r="G108" s="33" t="s">
        <v>198</v>
      </c>
      <c r="H108" s="12" t="s">
        <v>39</v>
      </c>
      <c r="I108" s="54">
        <v>1</v>
      </c>
      <c r="J108" s="22" t="s">
        <v>158</v>
      </c>
      <c r="K108" s="36">
        <v>500</v>
      </c>
    </row>
    <row r="109" spans="1:11" ht="63" x14ac:dyDescent="0.25">
      <c r="A109" s="11" t="s">
        <v>175</v>
      </c>
      <c r="B109" s="11" t="s">
        <v>193</v>
      </c>
      <c r="C109" s="11" t="s">
        <v>194</v>
      </c>
      <c r="D109" s="11" t="s">
        <v>195</v>
      </c>
      <c r="E109" s="11" t="s">
        <v>196</v>
      </c>
      <c r="F109" s="32" t="s">
        <v>205</v>
      </c>
      <c r="G109" s="33" t="s">
        <v>198</v>
      </c>
      <c r="H109" s="12" t="s">
        <v>39</v>
      </c>
      <c r="I109" s="54">
        <v>1</v>
      </c>
      <c r="J109" s="22" t="s">
        <v>140</v>
      </c>
      <c r="K109" s="36">
        <v>500</v>
      </c>
    </row>
    <row r="110" spans="1:11" ht="63" x14ac:dyDescent="0.25">
      <c r="A110" s="11" t="s">
        <v>175</v>
      </c>
      <c r="B110" s="11" t="s">
        <v>193</v>
      </c>
      <c r="C110" s="11" t="s">
        <v>194</v>
      </c>
      <c r="D110" s="11" t="s">
        <v>195</v>
      </c>
      <c r="E110" s="11" t="s">
        <v>196</v>
      </c>
      <c r="F110" s="32" t="s">
        <v>206</v>
      </c>
      <c r="G110" s="33" t="s">
        <v>198</v>
      </c>
      <c r="H110" s="12" t="s">
        <v>39</v>
      </c>
      <c r="I110" s="54">
        <v>1</v>
      </c>
      <c r="J110" s="22" t="s">
        <v>140</v>
      </c>
      <c r="K110" s="36">
        <v>500</v>
      </c>
    </row>
    <row r="111" spans="1:11" ht="63" x14ac:dyDescent="0.25">
      <c r="A111" s="11" t="s">
        <v>175</v>
      </c>
      <c r="B111" s="11" t="s">
        <v>193</v>
      </c>
      <c r="C111" s="11" t="s">
        <v>194</v>
      </c>
      <c r="D111" s="11" t="s">
        <v>195</v>
      </c>
      <c r="E111" s="11" t="s">
        <v>196</v>
      </c>
      <c r="F111" s="32" t="s">
        <v>207</v>
      </c>
      <c r="G111" s="33" t="s">
        <v>198</v>
      </c>
      <c r="H111" s="12" t="s">
        <v>39</v>
      </c>
      <c r="I111" s="54">
        <v>1</v>
      </c>
      <c r="J111" s="22" t="s">
        <v>140</v>
      </c>
      <c r="K111" s="36">
        <v>500</v>
      </c>
    </row>
    <row r="112" spans="1:11" ht="63" x14ac:dyDescent="0.25">
      <c r="A112" s="11" t="s">
        <v>175</v>
      </c>
      <c r="B112" s="11" t="s">
        <v>193</v>
      </c>
      <c r="C112" s="11" t="s">
        <v>194</v>
      </c>
      <c r="D112" s="11" t="s">
        <v>195</v>
      </c>
      <c r="E112" s="11" t="s">
        <v>196</v>
      </c>
      <c r="F112" s="32" t="s">
        <v>208</v>
      </c>
      <c r="G112" s="33" t="s">
        <v>198</v>
      </c>
      <c r="H112" s="12" t="s">
        <v>39</v>
      </c>
      <c r="I112" s="54">
        <v>1</v>
      </c>
      <c r="J112" s="22" t="s">
        <v>140</v>
      </c>
      <c r="K112" s="36">
        <v>500</v>
      </c>
    </row>
    <row r="113" spans="1:11" s="45" customFormat="1" ht="63" x14ac:dyDescent="0.25">
      <c r="A113" s="22" t="s">
        <v>175</v>
      </c>
      <c r="B113" s="22" t="s">
        <v>193</v>
      </c>
      <c r="C113" s="22" t="s">
        <v>194</v>
      </c>
      <c r="D113" s="22" t="s">
        <v>195</v>
      </c>
      <c r="E113" s="11" t="s">
        <v>196</v>
      </c>
      <c r="F113" s="32" t="s">
        <v>209</v>
      </c>
      <c r="G113" s="33" t="s">
        <v>198</v>
      </c>
      <c r="H113" s="34" t="s">
        <v>39</v>
      </c>
      <c r="I113" s="54">
        <v>1</v>
      </c>
      <c r="J113" s="22" t="s">
        <v>23</v>
      </c>
      <c r="K113" s="36">
        <v>450</v>
      </c>
    </row>
    <row r="114" spans="1:11" s="45" customFormat="1" ht="63" x14ac:dyDescent="0.25">
      <c r="A114" s="22" t="s">
        <v>175</v>
      </c>
      <c r="B114" s="22" t="s">
        <v>193</v>
      </c>
      <c r="C114" s="22" t="s">
        <v>194</v>
      </c>
      <c r="D114" s="22" t="s">
        <v>195</v>
      </c>
      <c r="E114" s="11" t="s">
        <v>196</v>
      </c>
      <c r="F114" s="32" t="s">
        <v>210</v>
      </c>
      <c r="G114" s="33" t="s">
        <v>198</v>
      </c>
      <c r="H114" s="34" t="s">
        <v>39</v>
      </c>
      <c r="I114" s="54">
        <v>1</v>
      </c>
      <c r="J114" s="22" t="s">
        <v>23</v>
      </c>
      <c r="K114" s="36">
        <v>450</v>
      </c>
    </row>
    <row r="115" spans="1:11" s="45" customFormat="1" ht="78.75" x14ac:dyDescent="0.25">
      <c r="A115" s="22" t="s">
        <v>175</v>
      </c>
      <c r="B115" s="22" t="s">
        <v>193</v>
      </c>
      <c r="C115" s="22" t="s">
        <v>194</v>
      </c>
      <c r="D115" s="22" t="s">
        <v>195</v>
      </c>
      <c r="E115" s="11" t="s">
        <v>196</v>
      </c>
      <c r="F115" s="32" t="s">
        <v>211</v>
      </c>
      <c r="G115" s="33" t="s">
        <v>198</v>
      </c>
      <c r="H115" s="34" t="s">
        <v>39</v>
      </c>
      <c r="I115" s="54">
        <v>1</v>
      </c>
      <c r="J115" s="22" t="s">
        <v>23</v>
      </c>
      <c r="K115" s="36">
        <f>K101-SUM(K102:K114)</f>
        <v>438.76000000000022</v>
      </c>
    </row>
    <row r="116" spans="1:11" ht="63" x14ac:dyDescent="0.25">
      <c r="A116" s="38" t="s">
        <v>212</v>
      </c>
      <c r="B116" s="38" t="s">
        <v>19</v>
      </c>
      <c r="C116" s="38" t="s">
        <v>19</v>
      </c>
      <c r="D116" s="38" t="s">
        <v>19</v>
      </c>
      <c r="E116" s="38" t="s">
        <v>19</v>
      </c>
      <c r="F116" s="39" t="s">
        <v>213</v>
      </c>
      <c r="G116" s="15" t="s">
        <v>214</v>
      </c>
      <c r="H116" s="11" t="s">
        <v>215</v>
      </c>
      <c r="I116" s="71">
        <v>6.1</v>
      </c>
      <c r="J116" s="46" t="s">
        <v>31</v>
      </c>
      <c r="K116" s="40">
        <f>K117+K127</f>
        <v>289853.84000000003</v>
      </c>
    </row>
    <row r="117" spans="1:11" ht="31.5" x14ac:dyDescent="0.25">
      <c r="A117" s="11" t="s">
        <v>212</v>
      </c>
      <c r="B117" s="11" t="s">
        <v>216</v>
      </c>
      <c r="C117" s="11" t="s">
        <v>19</v>
      </c>
      <c r="D117" s="11" t="s">
        <v>19</v>
      </c>
      <c r="E117" s="11" t="s">
        <v>19</v>
      </c>
      <c r="F117" s="29" t="s">
        <v>217</v>
      </c>
      <c r="G117" s="72" t="s">
        <v>218</v>
      </c>
      <c r="H117" s="12" t="s">
        <v>215</v>
      </c>
      <c r="I117" s="71">
        <v>6.1</v>
      </c>
      <c r="J117" s="22" t="s">
        <v>23</v>
      </c>
      <c r="K117" s="27">
        <v>266978.53000000003</v>
      </c>
    </row>
    <row r="118" spans="1:11" ht="31.5" x14ac:dyDescent="0.25">
      <c r="A118" s="11" t="s">
        <v>212</v>
      </c>
      <c r="B118" s="11" t="s">
        <v>216</v>
      </c>
      <c r="C118" s="11" t="s">
        <v>32</v>
      </c>
      <c r="D118" s="11" t="s">
        <v>219</v>
      </c>
      <c r="E118" s="11" t="s">
        <v>220</v>
      </c>
      <c r="F118" s="31" t="s">
        <v>221</v>
      </c>
      <c r="G118" s="72" t="s">
        <v>218</v>
      </c>
      <c r="H118" s="12" t="s">
        <v>215</v>
      </c>
      <c r="I118" s="71">
        <v>0.7</v>
      </c>
      <c r="J118" s="22" t="s">
        <v>23</v>
      </c>
      <c r="K118" s="27">
        <v>47959.88</v>
      </c>
    </row>
    <row r="119" spans="1:11" ht="31.5" x14ac:dyDescent="0.25">
      <c r="A119" s="11" t="s">
        <v>212</v>
      </c>
      <c r="B119" s="11" t="s">
        <v>216</v>
      </c>
      <c r="C119" s="11" t="s">
        <v>32</v>
      </c>
      <c r="D119" s="11">
        <v>27302386</v>
      </c>
      <c r="E119" s="11" t="s">
        <v>222</v>
      </c>
      <c r="F119" s="31" t="s">
        <v>221</v>
      </c>
      <c r="G119" s="72" t="s">
        <v>218</v>
      </c>
      <c r="H119" s="12" t="s">
        <v>215</v>
      </c>
      <c r="I119" s="71">
        <v>0.7</v>
      </c>
      <c r="J119" s="22" t="s">
        <v>23</v>
      </c>
      <c r="K119" s="27">
        <v>27774.05</v>
      </c>
    </row>
    <row r="120" spans="1:11" ht="31.5" x14ac:dyDescent="0.25">
      <c r="A120" s="11" t="s">
        <v>212</v>
      </c>
      <c r="B120" s="11" t="s">
        <v>216</v>
      </c>
      <c r="C120" s="11" t="s">
        <v>32</v>
      </c>
      <c r="D120" s="11" t="s">
        <v>223</v>
      </c>
      <c r="E120" s="11" t="s">
        <v>224</v>
      </c>
      <c r="F120" s="31" t="s">
        <v>221</v>
      </c>
      <c r="G120" s="72" t="s">
        <v>218</v>
      </c>
      <c r="H120" s="12" t="s">
        <v>215</v>
      </c>
      <c r="I120" s="71">
        <v>0.4</v>
      </c>
      <c r="J120" s="22" t="s">
        <v>23</v>
      </c>
      <c r="K120" s="27">
        <v>20055.060000000001</v>
      </c>
    </row>
    <row r="121" spans="1:11" ht="47.25" x14ac:dyDescent="0.25">
      <c r="A121" s="11" t="s">
        <v>212</v>
      </c>
      <c r="B121" s="11" t="s">
        <v>216</v>
      </c>
      <c r="C121" s="11" t="s">
        <v>32</v>
      </c>
      <c r="D121" s="11" t="s">
        <v>225</v>
      </c>
      <c r="E121" s="11" t="s">
        <v>226</v>
      </c>
      <c r="F121" s="31" t="s">
        <v>221</v>
      </c>
      <c r="G121" s="72" t="s">
        <v>218</v>
      </c>
      <c r="H121" s="12" t="s">
        <v>215</v>
      </c>
      <c r="I121" s="71">
        <v>0.6</v>
      </c>
      <c r="J121" s="22" t="s">
        <v>23</v>
      </c>
      <c r="K121" s="27">
        <v>34353.949999999997</v>
      </c>
    </row>
    <row r="122" spans="1:11" ht="47.25" x14ac:dyDescent="0.25">
      <c r="A122" s="11" t="s">
        <v>212</v>
      </c>
      <c r="B122" s="11" t="s">
        <v>216</v>
      </c>
      <c r="C122" s="11" t="s">
        <v>32</v>
      </c>
      <c r="D122" s="11" t="s">
        <v>227</v>
      </c>
      <c r="E122" s="11" t="s">
        <v>228</v>
      </c>
      <c r="F122" s="31" t="s">
        <v>221</v>
      </c>
      <c r="G122" s="72" t="s">
        <v>218</v>
      </c>
      <c r="H122" s="12" t="s">
        <v>215</v>
      </c>
      <c r="I122" s="71">
        <v>1.1000000000000001</v>
      </c>
      <c r="J122" s="22" t="s">
        <v>23</v>
      </c>
      <c r="K122" s="27">
        <v>40725.1</v>
      </c>
    </row>
    <row r="123" spans="1:11" ht="31.5" x14ac:dyDescent="0.25">
      <c r="A123" s="11" t="s">
        <v>212</v>
      </c>
      <c r="B123" s="11" t="s">
        <v>216</v>
      </c>
      <c r="C123" s="11" t="s">
        <v>32</v>
      </c>
      <c r="D123" s="11" t="s">
        <v>229</v>
      </c>
      <c r="E123" s="11" t="s">
        <v>230</v>
      </c>
      <c r="F123" s="31" t="s">
        <v>221</v>
      </c>
      <c r="G123" s="72" t="s">
        <v>218</v>
      </c>
      <c r="H123" s="12" t="s">
        <v>215</v>
      </c>
      <c r="I123" s="71">
        <v>0.1</v>
      </c>
      <c r="J123" s="22" t="s">
        <v>23</v>
      </c>
      <c r="K123" s="27">
        <v>8430.49</v>
      </c>
    </row>
    <row r="124" spans="1:11" ht="31.5" x14ac:dyDescent="0.25">
      <c r="A124" s="11" t="s">
        <v>212</v>
      </c>
      <c r="B124" s="11" t="s">
        <v>216</v>
      </c>
      <c r="C124" s="11" t="s">
        <v>32</v>
      </c>
      <c r="D124" s="11" t="s">
        <v>231</v>
      </c>
      <c r="E124" s="11" t="s">
        <v>232</v>
      </c>
      <c r="F124" s="31" t="s">
        <v>221</v>
      </c>
      <c r="G124" s="72" t="s">
        <v>218</v>
      </c>
      <c r="H124" s="12" t="s">
        <v>215</v>
      </c>
      <c r="I124" s="71">
        <v>0.5</v>
      </c>
      <c r="J124" s="22" t="s">
        <v>23</v>
      </c>
      <c r="K124" s="27">
        <v>31222.13</v>
      </c>
    </row>
    <row r="125" spans="1:11" ht="31.5" x14ac:dyDescent="0.25">
      <c r="A125" s="11" t="s">
        <v>212</v>
      </c>
      <c r="B125" s="11" t="s">
        <v>216</v>
      </c>
      <c r="C125" s="11" t="s">
        <v>32</v>
      </c>
      <c r="D125" s="11" t="s">
        <v>233</v>
      </c>
      <c r="E125" s="11" t="s">
        <v>234</v>
      </c>
      <c r="F125" s="31" t="s">
        <v>221</v>
      </c>
      <c r="G125" s="72" t="s">
        <v>218</v>
      </c>
      <c r="H125" s="12" t="s">
        <v>215</v>
      </c>
      <c r="I125" s="71">
        <v>1.1000000000000001</v>
      </c>
      <c r="J125" s="22" t="s">
        <v>23</v>
      </c>
      <c r="K125" s="27">
        <f>K117-SUM(K118:K124)-K126</f>
        <v>17132.730000000054</v>
      </c>
    </row>
    <row r="126" spans="1:11" ht="31.5" x14ac:dyDescent="0.25">
      <c r="A126" s="11" t="s">
        <v>212</v>
      </c>
      <c r="B126" s="11" t="s">
        <v>216</v>
      </c>
      <c r="C126" s="11" t="s">
        <v>32</v>
      </c>
      <c r="D126" s="11" t="s">
        <v>235</v>
      </c>
      <c r="E126" s="11" t="s">
        <v>236</v>
      </c>
      <c r="F126" s="31" t="s">
        <v>221</v>
      </c>
      <c r="G126" s="72" t="s">
        <v>218</v>
      </c>
      <c r="H126" s="12" t="s">
        <v>215</v>
      </c>
      <c r="I126" s="71">
        <v>0.9</v>
      </c>
      <c r="J126" s="22" t="s">
        <v>23</v>
      </c>
      <c r="K126" s="27">
        <v>39325.14</v>
      </c>
    </row>
    <row r="127" spans="1:11" ht="31.5" x14ac:dyDescent="0.25">
      <c r="A127" s="11" t="s">
        <v>212</v>
      </c>
      <c r="B127" s="24" t="s">
        <v>36</v>
      </c>
      <c r="C127" s="11" t="s">
        <v>19</v>
      </c>
      <c r="D127" s="24" t="s">
        <v>19</v>
      </c>
      <c r="E127" s="24" t="s">
        <v>237</v>
      </c>
      <c r="F127" s="29" t="s">
        <v>37</v>
      </c>
      <c r="G127" s="26" t="s">
        <v>138</v>
      </c>
      <c r="H127" s="12" t="s">
        <v>39</v>
      </c>
      <c r="I127" s="57">
        <v>9</v>
      </c>
      <c r="J127" s="24" t="s">
        <v>31</v>
      </c>
      <c r="K127" s="30">
        <f>SUM(K128:K152)</f>
        <v>22875.31</v>
      </c>
    </row>
    <row r="128" spans="1:11" ht="31.5" x14ac:dyDescent="0.25">
      <c r="A128" s="11" t="s">
        <v>212</v>
      </c>
      <c r="B128" s="11" t="s">
        <v>36</v>
      </c>
      <c r="C128" s="11" t="s">
        <v>32</v>
      </c>
      <c r="D128" s="11" t="s">
        <v>219</v>
      </c>
      <c r="E128" s="11" t="s">
        <v>220</v>
      </c>
      <c r="F128" s="31" t="s">
        <v>238</v>
      </c>
      <c r="G128" s="26" t="s">
        <v>239</v>
      </c>
      <c r="H128" s="12" t="s">
        <v>39</v>
      </c>
      <c r="I128" s="57">
        <v>1</v>
      </c>
      <c r="J128" s="11" t="s">
        <v>31</v>
      </c>
      <c r="K128" s="27">
        <v>2057.1799999999998</v>
      </c>
    </row>
    <row r="129" spans="1:11" s="45" customFormat="1" ht="94.5" x14ac:dyDescent="0.25">
      <c r="A129" s="22" t="s">
        <v>212</v>
      </c>
      <c r="B129" s="22" t="s">
        <v>36</v>
      </c>
      <c r="C129" s="22" t="s">
        <v>32</v>
      </c>
      <c r="D129" s="22" t="s">
        <v>219</v>
      </c>
      <c r="E129" s="22" t="s">
        <v>220</v>
      </c>
      <c r="F129" s="32" t="s">
        <v>240</v>
      </c>
      <c r="G129" s="33" t="s">
        <v>119</v>
      </c>
      <c r="H129" s="34" t="s">
        <v>39</v>
      </c>
      <c r="I129" s="54">
        <v>6</v>
      </c>
      <c r="J129" s="22" t="s">
        <v>31</v>
      </c>
      <c r="K129" s="36">
        <v>1553.89</v>
      </c>
    </row>
    <row r="130" spans="1:11" s="45" customFormat="1" ht="47.25" x14ac:dyDescent="0.25">
      <c r="A130" s="22" t="s">
        <v>212</v>
      </c>
      <c r="B130" s="22" t="s">
        <v>36</v>
      </c>
      <c r="C130" s="22" t="s">
        <v>32</v>
      </c>
      <c r="D130" s="22" t="s">
        <v>219</v>
      </c>
      <c r="E130" s="22" t="s">
        <v>220</v>
      </c>
      <c r="F130" s="32" t="s">
        <v>241</v>
      </c>
      <c r="G130" s="33" t="s">
        <v>119</v>
      </c>
      <c r="H130" s="34" t="s">
        <v>39</v>
      </c>
      <c r="I130" s="54">
        <v>2</v>
      </c>
      <c r="J130" s="22" t="s">
        <v>31</v>
      </c>
      <c r="K130" s="36">
        <v>628.16</v>
      </c>
    </row>
    <row r="131" spans="1:11" s="45" customFormat="1" ht="31.5" x14ac:dyDescent="0.25">
      <c r="A131" s="22" t="s">
        <v>212</v>
      </c>
      <c r="B131" s="22" t="s">
        <v>36</v>
      </c>
      <c r="C131" s="22" t="s">
        <v>32</v>
      </c>
      <c r="D131" s="22" t="s">
        <v>219</v>
      </c>
      <c r="E131" s="22" t="s">
        <v>220</v>
      </c>
      <c r="F131" s="32" t="s">
        <v>242</v>
      </c>
      <c r="G131" s="33" t="s">
        <v>42</v>
      </c>
      <c r="H131" s="34" t="s">
        <v>39</v>
      </c>
      <c r="I131" s="54">
        <v>1</v>
      </c>
      <c r="J131" s="22" t="s">
        <v>31</v>
      </c>
      <c r="K131" s="36">
        <v>612.71</v>
      </c>
    </row>
    <row r="132" spans="1:11" s="45" customFormat="1" ht="31.5" x14ac:dyDescent="0.25">
      <c r="A132" s="22" t="s">
        <v>212</v>
      </c>
      <c r="B132" s="22" t="s">
        <v>36</v>
      </c>
      <c r="C132" s="22" t="s">
        <v>32</v>
      </c>
      <c r="D132" s="22" t="s">
        <v>223</v>
      </c>
      <c r="E132" s="22" t="s">
        <v>224</v>
      </c>
      <c r="F132" s="32" t="s">
        <v>243</v>
      </c>
      <c r="G132" s="33" t="s">
        <v>42</v>
      </c>
      <c r="H132" s="34" t="s">
        <v>39</v>
      </c>
      <c r="I132" s="54">
        <v>1</v>
      </c>
      <c r="J132" s="22" t="s">
        <v>31</v>
      </c>
      <c r="K132" s="36">
        <v>162.46</v>
      </c>
    </row>
    <row r="133" spans="1:11" s="45" customFormat="1" ht="31.5" x14ac:dyDescent="0.25">
      <c r="A133" s="22" t="s">
        <v>212</v>
      </c>
      <c r="B133" s="22" t="s">
        <v>36</v>
      </c>
      <c r="C133" s="22" t="s">
        <v>32</v>
      </c>
      <c r="D133" s="22" t="s">
        <v>223</v>
      </c>
      <c r="E133" s="22" t="s">
        <v>224</v>
      </c>
      <c r="F133" s="32" t="s">
        <v>244</v>
      </c>
      <c r="G133" s="33" t="s">
        <v>42</v>
      </c>
      <c r="H133" s="34" t="s">
        <v>39</v>
      </c>
      <c r="I133" s="54">
        <v>1</v>
      </c>
      <c r="J133" s="22" t="s">
        <v>59</v>
      </c>
      <c r="K133" s="36">
        <v>361.74</v>
      </c>
    </row>
    <row r="134" spans="1:11" s="45" customFormat="1" ht="31.5" x14ac:dyDescent="0.25">
      <c r="A134" s="22" t="s">
        <v>212</v>
      </c>
      <c r="B134" s="22" t="s">
        <v>36</v>
      </c>
      <c r="C134" s="22" t="s">
        <v>32</v>
      </c>
      <c r="D134" s="22" t="s">
        <v>223</v>
      </c>
      <c r="E134" s="22" t="s">
        <v>224</v>
      </c>
      <c r="F134" s="32" t="s">
        <v>245</v>
      </c>
      <c r="G134" s="33" t="s">
        <v>42</v>
      </c>
      <c r="H134" s="34" t="s">
        <v>39</v>
      </c>
      <c r="I134" s="54">
        <v>1</v>
      </c>
      <c r="J134" s="22" t="s">
        <v>59</v>
      </c>
      <c r="K134" s="36">
        <v>151</v>
      </c>
    </row>
    <row r="135" spans="1:11" s="45" customFormat="1" ht="47.25" x14ac:dyDescent="0.25">
      <c r="A135" s="22" t="s">
        <v>212</v>
      </c>
      <c r="B135" s="22" t="s">
        <v>36</v>
      </c>
      <c r="C135" s="22" t="s">
        <v>32</v>
      </c>
      <c r="D135" s="22" t="s">
        <v>225</v>
      </c>
      <c r="E135" s="22" t="s">
        <v>226</v>
      </c>
      <c r="F135" s="32" t="s">
        <v>246</v>
      </c>
      <c r="G135" s="33" t="s">
        <v>247</v>
      </c>
      <c r="H135" s="34" t="s">
        <v>39</v>
      </c>
      <c r="I135" s="54">
        <v>1</v>
      </c>
      <c r="J135" s="22" t="s">
        <v>31</v>
      </c>
      <c r="K135" s="36">
        <v>1039.51</v>
      </c>
    </row>
    <row r="136" spans="1:11" s="45" customFormat="1" ht="47.25" x14ac:dyDescent="0.25">
      <c r="A136" s="22" t="s">
        <v>212</v>
      </c>
      <c r="B136" s="22" t="s">
        <v>36</v>
      </c>
      <c r="C136" s="22" t="s">
        <v>32</v>
      </c>
      <c r="D136" s="22" t="s">
        <v>225</v>
      </c>
      <c r="E136" s="22" t="s">
        <v>226</v>
      </c>
      <c r="F136" s="32" t="s">
        <v>248</v>
      </c>
      <c r="G136" s="33" t="s">
        <v>119</v>
      </c>
      <c r="H136" s="34" t="s">
        <v>39</v>
      </c>
      <c r="I136" s="54">
        <v>2</v>
      </c>
      <c r="J136" s="22" t="s">
        <v>31</v>
      </c>
      <c r="K136" s="36">
        <f>144.5+94.45</f>
        <v>238.95</v>
      </c>
    </row>
    <row r="137" spans="1:11" s="45" customFormat="1" ht="47.25" x14ac:dyDescent="0.25">
      <c r="A137" s="22" t="s">
        <v>212</v>
      </c>
      <c r="B137" s="22" t="s">
        <v>36</v>
      </c>
      <c r="C137" s="22" t="s">
        <v>32</v>
      </c>
      <c r="D137" s="22" t="s">
        <v>225</v>
      </c>
      <c r="E137" s="22" t="s">
        <v>226</v>
      </c>
      <c r="F137" s="32" t="s">
        <v>249</v>
      </c>
      <c r="G137" s="33" t="s">
        <v>119</v>
      </c>
      <c r="H137" s="34" t="s">
        <v>39</v>
      </c>
      <c r="I137" s="54">
        <v>1</v>
      </c>
      <c r="J137" s="11" t="s">
        <v>31</v>
      </c>
      <c r="K137" s="36">
        <v>329.9</v>
      </c>
    </row>
    <row r="138" spans="1:11" s="45" customFormat="1" ht="47.25" x14ac:dyDescent="0.25">
      <c r="A138" s="22" t="s">
        <v>212</v>
      </c>
      <c r="B138" s="22" t="s">
        <v>36</v>
      </c>
      <c r="C138" s="22" t="s">
        <v>32</v>
      </c>
      <c r="D138" s="22" t="s">
        <v>225</v>
      </c>
      <c r="E138" s="22" t="s">
        <v>226</v>
      </c>
      <c r="F138" s="32" t="s">
        <v>250</v>
      </c>
      <c r="G138" s="33" t="s">
        <v>119</v>
      </c>
      <c r="H138" s="34" t="s">
        <v>39</v>
      </c>
      <c r="I138" s="54">
        <v>1</v>
      </c>
      <c r="J138" s="22" t="s">
        <v>31</v>
      </c>
      <c r="K138" s="36">
        <v>179.8</v>
      </c>
    </row>
    <row r="139" spans="1:11" s="45" customFormat="1" ht="47.25" x14ac:dyDescent="0.25">
      <c r="A139" s="22" t="s">
        <v>212</v>
      </c>
      <c r="B139" s="22" t="s">
        <v>36</v>
      </c>
      <c r="C139" s="22" t="s">
        <v>32</v>
      </c>
      <c r="D139" s="22" t="s">
        <v>225</v>
      </c>
      <c r="E139" s="22" t="s">
        <v>226</v>
      </c>
      <c r="F139" s="73" t="s">
        <v>251</v>
      </c>
      <c r="G139" s="33" t="s">
        <v>119</v>
      </c>
      <c r="H139" s="34" t="s">
        <v>39</v>
      </c>
      <c r="I139" s="54">
        <v>1</v>
      </c>
      <c r="J139" s="22" t="s">
        <v>31</v>
      </c>
      <c r="K139" s="36">
        <v>63.9</v>
      </c>
    </row>
    <row r="140" spans="1:11" s="45" customFormat="1" ht="47.25" x14ac:dyDescent="0.25">
      <c r="A140" s="22" t="s">
        <v>212</v>
      </c>
      <c r="B140" s="22" t="s">
        <v>36</v>
      </c>
      <c r="C140" s="22" t="s">
        <v>32</v>
      </c>
      <c r="D140" s="22" t="s">
        <v>225</v>
      </c>
      <c r="E140" s="22" t="s">
        <v>226</v>
      </c>
      <c r="F140" s="32" t="s">
        <v>252</v>
      </c>
      <c r="G140" s="33" t="s">
        <v>119</v>
      </c>
      <c r="H140" s="34" t="s">
        <v>39</v>
      </c>
      <c r="I140" s="54">
        <v>1</v>
      </c>
      <c r="J140" s="22" t="s">
        <v>31</v>
      </c>
      <c r="K140" s="36">
        <v>96.3</v>
      </c>
    </row>
    <row r="141" spans="1:11" s="45" customFormat="1" ht="47.25" x14ac:dyDescent="0.25">
      <c r="A141" s="22" t="s">
        <v>212</v>
      </c>
      <c r="B141" s="22" t="s">
        <v>36</v>
      </c>
      <c r="C141" s="22" t="s">
        <v>32</v>
      </c>
      <c r="D141" s="22" t="s">
        <v>225</v>
      </c>
      <c r="E141" s="22" t="s">
        <v>226</v>
      </c>
      <c r="F141" s="32" t="s">
        <v>253</v>
      </c>
      <c r="G141" s="33" t="s">
        <v>42</v>
      </c>
      <c r="H141" s="34" t="s">
        <v>39</v>
      </c>
      <c r="I141" s="54">
        <v>1</v>
      </c>
      <c r="J141" s="22" t="s">
        <v>31</v>
      </c>
      <c r="K141" s="36">
        <v>600</v>
      </c>
    </row>
    <row r="142" spans="1:11" s="45" customFormat="1" ht="47.25" x14ac:dyDescent="0.25">
      <c r="A142" s="22" t="s">
        <v>212</v>
      </c>
      <c r="B142" s="22" t="s">
        <v>36</v>
      </c>
      <c r="C142" s="22" t="s">
        <v>32</v>
      </c>
      <c r="D142" s="22" t="s">
        <v>225</v>
      </c>
      <c r="E142" s="22" t="s">
        <v>226</v>
      </c>
      <c r="F142" s="73" t="s">
        <v>254</v>
      </c>
      <c r="G142" s="33" t="s">
        <v>42</v>
      </c>
      <c r="H142" s="34" t="s">
        <v>39</v>
      </c>
      <c r="I142" s="54">
        <v>1</v>
      </c>
      <c r="J142" s="22" t="s">
        <v>31</v>
      </c>
      <c r="K142" s="36">
        <v>904.01</v>
      </c>
    </row>
    <row r="143" spans="1:11" s="45" customFormat="1" ht="31.5" x14ac:dyDescent="0.25">
      <c r="A143" s="22" t="s">
        <v>212</v>
      </c>
      <c r="B143" s="22" t="s">
        <v>36</v>
      </c>
      <c r="C143" s="22" t="s">
        <v>32</v>
      </c>
      <c r="D143" s="22">
        <v>27302386</v>
      </c>
      <c r="E143" s="22" t="s">
        <v>222</v>
      </c>
      <c r="F143" s="32" t="s">
        <v>255</v>
      </c>
      <c r="G143" s="33" t="s">
        <v>42</v>
      </c>
      <c r="H143" s="34" t="s">
        <v>39</v>
      </c>
      <c r="I143" s="54">
        <v>1</v>
      </c>
      <c r="J143" s="22" t="s">
        <v>31</v>
      </c>
      <c r="K143" s="36">
        <v>335.9</v>
      </c>
    </row>
    <row r="144" spans="1:11" s="45" customFormat="1" ht="47.25" x14ac:dyDescent="0.25">
      <c r="A144" s="22" t="s">
        <v>212</v>
      </c>
      <c r="B144" s="22" t="s">
        <v>36</v>
      </c>
      <c r="C144" s="22" t="s">
        <v>32</v>
      </c>
      <c r="D144" s="22">
        <v>27302386</v>
      </c>
      <c r="E144" s="22" t="s">
        <v>222</v>
      </c>
      <c r="F144" s="32" t="s">
        <v>256</v>
      </c>
      <c r="G144" s="33" t="s">
        <v>122</v>
      </c>
      <c r="H144" s="34" t="s">
        <v>39</v>
      </c>
      <c r="I144" s="54">
        <v>1</v>
      </c>
      <c r="J144" s="22" t="s">
        <v>31</v>
      </c>
      <c r="K144" s="36">
        <v>100</v>
      </c>
    </row>
    <row r="145" spans="1:11" s="45" customFormat="1" ht="47.25" x14ac:dyDescent="0.25">
      <c r="A145" s="22" t="s">
        <v>212</v>
      </c>
      <c r="B145" s="22" t="s">
        <v>36</v>
      </c>
      <c r="C145" s="22" t="s">
        <v>32</v>
      </c>
      <c r="D145" s="22" t="s">
        <v>227</v>
      </c>
      <c r="E145" s="22" t="s">
        <v>228</v>
      </c>
      <c r="F145" s="32" t="s">
        <v>257</v>
      </c>
      <c r="G145" s="33" t="s">
        <v>42</v>
      </c>
      <c r="H145" s="34" t="s">
        <v>39</v>
      </c>
      <c r="I145" s="54">
        <v>1</v>
      </c>
      <c r="J145" s="22" t="s">
        <v>31</v>
      </c>
      <c r="K145" s="36">
        <v>8072.6</v>
      </c>
    </row>
    <row r="146" spans="1:11" s="45" customFormat="1" ht="47.25" x14ac:dyDescent="0.25">
      <c r="A146" s="22" t="s">
        <v>212</v>
      </c>
      <c r="B146" s="22" t="s">
        <v>36</v>
      </c>
      <c r="C146" s="22" t="s">
        <v>32</v>
      </c>
      <c r="D146" s="22" t="s">
        <v>227</v>
      </c>
      <c r="E146" s="22" t="s">
        <v>228</v>
      </c>
      <c r="F146" s="32" t="s">
        <v>258</v>
      </c>
      <c r="G146" s="33" t="s">
        <v>247</v>
      </c>
      <c r="H146" s="34" t="s">
        <v>39</v>
      </c>
      <c r="I146" s="54">
        <v>1</v>
      </c>
      <c r="J146" s="22" t="s">
        <v>31</v>
      </c>
      <c r="K146" s="36">
        <v>155.5</v>
      </c>
    </row>
    <row r="147" spans="1:11" s="45" customFormat="1" ht="47.25" x14ac:dyDescent="0.25">
      <c r="A147" s="22" t="s">
        <v>212</v>
      </c>
      <c r="B147" s="22" t="s">
        <v>36</v>
      </c>
      <c r="C147" s="22" t="s">
        <v>32</v>
      </c>
      <c r="D147" s="22" t="s">
        <v>227</v>
      </c>
      <c r="E147" s="22" t="s">
        <v>228</v>
      </c>
      <c r="F147" s="32" t="s">
        <v>259</v>
      </c>
      <c r="G147" s="33" t="s">
        <v>119</v>
      </c>
      <c r="H147" s="34" t="s">
        <v>39</v>
      </c>
      <c r="I147" s="54">
        <v>1</v>
      </c>
      <c r="J147" s="22" t="s">
        <v>31</v>
      </c>
      <c r="K147" s="36">
        <v>1026.4000000000001</v>
      </c>
    </row>
    <row r="148" spans="1:11" s="45" customFormat="1" ht="47.25" x14ac:dyDescent="0.25">
      <c r="A148" s="22" t="s">
        <v>212</v>
      </c>
      <c r="B148" s="22" t="s">
        <v>36</v>
      </c>
      <c r="C148" s="22" t="s">
        <v>32</v>
      </c>
      <c r="D148" s="22" t="s">
        <v>227</v>
      </c>
      <c r="E148" s="22" t="s">
        <v>228</v>
      </c>
      <c r="F148" s="32" t="s">
        <v>260</v>
      </c>
      <c r="G148" s="33" t="s">
        <v>42</v>
      </c>
      <c r="H148" s="34" t="s">
        <v>39</v>
      </c>
      <c r="I148" s="54">
        <v>1</v>
      </c>
      <c r="J148" s="22" t="s">
        <v>261</v>
      </c>
      <c r="K148" s="36">
        <v>510.7</v>
      </c>
    </row>
    <row r="149" spans="1:11" s="45" customFormat="1" ht="47.25" x14ac:dyDescent="0.25">
      <c r="A149" s="22" t="s">
        <v>212</v>
      </c>
      <c r="B149" s="22" t="s">
        <v>36</v>
      </c>
      <c r="C149" s="22" t="s">
        <v>32</v>
      </c>
      <c r="D149" s="22" t="s">
        <v>233</v>
      </c>
      <c r="E149" s="22" t="s">
        <v>234</v>
      </c>
      <c r="F149" s="32" t="s">
        <v>262</v>
      </c>
      <c r="G149" s="33" t="s">
        <v>42</v>
      </c>
      <c r="H149" s="34" t="s">
        <v>39</v>
      </c>
      <c r="I149" s="54">
        <v>1</v>
      </c>
      <c r="J149" s="22" t="s">
        <v>31</v>
      </c>
      <c r="K149" s="36">
        <v>2500</v>
      </c>
    </row>
    <row r="150" spans="1:11" s="45" customFormat="1" ht="47.25" x14ac:dyDescent="0.25">
      <c r="A150" s="22" t="s">
        <v>212</v>
      </c>
      <c r="B150" s="22" t="s">
        <v>36</v>
      </c>
      <c r="C150" s="22" t="s">
        <v>32</v>
      </c>
      <c r="D150" s="22" t="s">
        <v>233</v>
      </c>
      <c r="E150" s="22" t="s">
        <v>234</v>
      </c>
      <c r="F150" s="32" t="s">
        <v>263</v>
      </c>
      <c r="G150" s="33" t="s">
        <v>122</v>
      </c>
      <c r="H150" s="34" t="s">
        <v>39</v>
      </c>
      <c r="I150" s="54">
        <v>1</v>
      </c>
      <c r="J150" s="22" t="s">
        <v>31</v>
      </c>
      <c r="K150" s="36">
        <v>75</v>
      </c>
    </row>
    <row r="151" spans="1:11" s="45" customFormat="1" ht="47.25" x14ac:dyDescent="0.25">
      <c r="A151" s="22" t="s">
        <v>212</v>
      </c>
      <c r="B151" s="22" t="s">
        <v>36</v>
      </c>
      <c r="C151" s="22" t="s">
        <v>32</v>
      </c>
      <c r="D151" s="22" t="s">
        <v>233</v>
      </c>
      <c r="E151" s="22" t="s">
        <v>234</v>
      </c>
      <c r="F151" s="32" t="s">
        <v>264</v>
      </c>
      <c r="G151" s="74" t="s">
        <v>42</v>
      </c>
      <c r="H151" s="34" t="s">
        <v>39</v>
      </c>
      <c r="I151" s="54">
        <v>1</v>
      </c>
      <c r="J151" s="22" t="s">
        <v>31</v>
      </c>
      <c r="K151" s="36">
        <v>719.7</v>
      </c>
    </row>
    <row r="152" spans="1:11" s="45" customFormat="1" ht="63" x14ac:dyDescent="0.25">
      <c r="A152" s="22" t="s">
        <v>212</v>
      </c>
      <c r="B152" s="22" t="s">
        <v>36</v>
      </c>
      <c r="C152" s="22" t="s">
        <v>32</v>
      </c>
      <c r="D152" s="22" t="s">
        <v>233</v>
      </c>
      <c r="E152" s="22" t="s">
        <v>234</v>
      </c>
      <c r="F152" s="32" t="s">
        <v>265</v>
      </c>
      <c r="G152" s="33" t="s">
        <v>122</v>
      </c>
      <c r="H152" s="34" t="s">
        <v>39</v>
      </c>
      <c r="I152" s="54">
        <v>1</v>
      </c>
      <c r="J152" s="22" t="s">
        <v>31</v>
      </c>
      <c r="K152" s="36">
        <v>400</v>
      </c>
    </row>
    <row r="153" spans="1:11" ht="31.5" x14ac:dyDescent="0.25">
      <c r="A153" s="13" t="s">
        <v>266</v>
      </c>
      <c r="B153" s="13" t="s">
        <v>19</v>
      </c>
      <c r="C153" s="13" t="s">
        <v>19</v>
      </c>
      <c r="D153" s="13" t="s">
        <v>19</v>
      </c>
      <c r="E153" s="13" t="s">
        <v>19</v>
      </c>
      <c r="F153" s="41" t="s">
        <v>267</v>
      </c>
      <c r="G153" s="75" t="s">
        <v>268</v>
      </c>
      <c r="H153" s="22" t="s">
        <v>27</v>
      </c>
      <c r="I153" s="22">
        <v>1</v>
      </c>
      <c r="J153" s="76" t="s">
        <v>31</v>
      </c>
      <c r="K153" s="16">
        <f>K160+K162+K164+K167+K169</f>
        <v>3084.1</v>
      </c>
    </row>
    <row r="154" spans="1:11" ht="141.75" x14ac:dyDescent="0.25">
      <c r="A154" s="17"/>
      <c r="B154" s="17"/>
      <c r="C154" s="17"/>
      <c r="D154" s="17"/>
      <c r="E154" s="17"/>
      <c r="F154" s="42"/>
      <c r="G154" s="75" t="s">
        <v>269</v>
      </c>
      <c r="H154" s="22" t="s">
        <v>27</v>
      </c>
      <c r="I154" s="22">
        <v>9</v>
      </c>
      <c r="J154" s="77"/>
      <c r="K154" s="19"/>
    </row>
    <row r="155" spans="1:11" ht="47.25" x14ac:dyDescent="0.25">
      <c r="A155" s="17"/>
      <c r="B155" s="17"/>
      <c r="C155" s="17"/>
      <c r="D155" s="17"/>
      <c r="E155" s="17"/>
      <c r="F155" s="42"/>
      <c r="G155" s="75" t="s">
        <v>270</v>
      </c>
      <c r="H155" s="22" t="s">
        <v>27</v>
      </c>
      <c r="I155" s="22">
        <v>5</v>
      </c>
      <c r="J155" s="77"/>
      <c r="K155" s="19"/>
    </row>
    <row r="156" spans="1:11" ht="78.75" x14ac:dyDescent="0.25">
      <c r="A156" s="17"/>
      <c r="B156" s="17"/>
      <c r="C156" s="17"/>
      <c r="D156" s="17"/>
      <c r="E156" s="17"/>
      <c r="F156" s="42"/>
      <c r="G156" s="75" t="s">
        <v>271</v>
      </c>
      <c r="H156" s="22" t="s">
        <v>111</v>
      </c>
      <c r="I156" s="22">
        <v>28</v>
      </c>
      <c r="J156" s="77"/>
      <c r="K156" s="19"/>
    </row>
    <row r="157" spans="1:11" ht="78.75" x14ac:dyDescent="0.25">
      <c r="A157" s="17"/>
      <c r="B157" s="17"/>
      <c r="C157" s="17"/>
      <c r="D157" s="17"/>
      <c r="E157" s="17"/>
      <c r="F157" s="42"/>
      <c r="G157" s="75" t="s">
        <v>272</v>
      </c>
      <c r="H157" s="22" t="s">
        <v>27</v>
      </c>
      <c r="I157" s="22">
        <v>7</v>
      </c>
      <c r="J157" s="77"/>
      <c r="K157" s="19"/>
    </row>
    <row r="158" spans="1:11" ht="47.25" x14ac:dyDescent="0.25">
      <c r="A158" s="17"/>
      <c r="B158" s="17"/>
      <c r="C158" s="17"/>
      <c r="D158" s="17"/>
      <c r="E158" s="17"/>
      <c r="F158" s="42"/>
      <c r="G158" s="75" t="s">
        <v>273</v>
      </c>
      <c r="H158" s="22" t="s">
        <v>27</v>
      </c>
      <c r="I158" s="22">
        <v>2</v>
      </c>
      <c r="J158" s="77"/>
      <c r="K158" s="19"/>
    </row>
    <row r="159" spans="1:11" ht="126" x14ac:dyDescent="0.25">
      <c r="A159" s="20"/>
      <c r="B159" s="20"/>
      <c r="C159" s="20"/>
      <c r="D159" s="20"/>
      <c r="E159" s="20"/>
      <c r="F159" s="43"/>
      <c r="G159" s="75" t="s">
        <v>274</v>
      </c>
      <c r="H159" s="22" t="s">
        <v>27</v>
      </c>
      <c r="I159" s="22">
        <v>0</v>
      </c>
      <c r="J159" s="78"/>
      <c r="K159" s="23"/>
    </row>
    <row r="160" spans="1:11" ht="94.5" x14ac:dyDescent="0.25">
      <c r="A160" s="11" t="s">
        <v>266</v>
      </c>
      <c r="B160" s="11" t="s">
        <v>275</v>
      </c>
      <c r="C160" s="34" t="s">
        <v>19</v>
      </c>
      <c r="D160" s="34" t="s">
        <v>19</v>
      </c>
      <c r="E160" s="34" t="s">
        <v>19</v>
      </c>
      <c r="F160" s="35" t="s">
        <v>276</v>
      </c>
      <c r="G160" s="33" t="s">
        <v>277</v>
      </c>
      <c r="H160" s="34" t="s">
        <v>39</v>
      </c>
      <c r="I160" s="34">
        <v>9</v>
      </c>
      <c r="J160" s="22" t="s">
        <v>31</v>
      </c>
      <c r="K160" s="36">
        <v>1000</v>
      </c>
    </row>
    <row r="161" spans="1:11" ht="47.25" x14ac:dyDescent="0.25">
      <c r="A161" s="11" t="s">
        <v>266</v>
      </c>
      <c r="B161" s="11" t="s">
        <v>275</v>
      </c>
      <c r="C161" s="22" t="s">
        <v>278</v>
      </c>
      <c r="D161" s="22" t="s">
        <v>279</v>
      </c>
      <c r="E161" s="22" t="s">
        <v>280</v>
      </c>
      <c r="F161" s="32" t="s">
        <v>281</v>
      </c>
      <c r="G161" s="33" t="s">
        <v>277</v>
      </c>
      <c r="H161" s="34" t="s">
        <v>39</v>
      </c>
      <c r="I161" s="34">
        <v>9</v>
      </c>
      <c r="J161" s="22" t="s">
        <v>31</v>
      </c>
      <c r="K161" s="36">
        <v>1000</v>
      </c>
    </row>
    <row r="162" spans="1:11" ht="31.5" x14ac:dyDescent="0.25">
      <c r="A162" s="11" t="s">
        <v>266</v>
      </c>
      <c r="B162" s="11" t="s">
        <v>282</v>
      </c>
      <c r="C162" s="22" t="s">
        <v>19</v>
      </c>
      <c r="D162" s="22" t="s">
        <v>19</v>
      </c>
      <c r="E162" s="22" t="s">
        <v>19</v>
      </c>
      <c r="F162" s="79" t="s">
        <v>283</v>
      </c>
      <c r="G162" s="26" t="s">
        <v>277</v>
      </c>
      <c r="H162" s="12" t="s">
        <v>39</v>
      </c>
      <c r="I162" s="12">
        <v>6</v>
      </c>
      <c r="J162" s="22" t="s">
        <v>31</v>
      </c>
      <c r="K162" s="27">
        <v>440</v>
      </c>
    </row>
    <row r="163" spans="1:11" ht="31.5" x14ac:dyDescent="0.25">
      <c r="A163" s="11" t="s">
        <v>266</v>
      </c>
      <c r="B163" s="11" t="s">
        <v>282</v>
      </c>
      <c r="C163" s="22" t="s">
        <v>32</v>
      </c>
      <c r="D163" s="22" t="s">
        <v>73</v>
      </c>
      <c r="E163" s="22" t="s">
        <v>74</v>
      </c>
      <c r="F163" s="32" t="s">
        <v>284</v>
      </c>
      <c r="G163" s="26" t="s">
        <v>277</v>
      </c>
      <c r="H163" s="12" t="s">
        <v>39</v>
      </c>
      <c r="I163" s="12">
        <v>6</v>
      </c>
      <c r="J163" s="22" t="s">
        <v>31</v>
      </c>
      <c r="K163" s="27">
        <v>440</v>
      </c>
    </row>
    <row r="164" spans="1:11" ht="31.5" x14ac:dyDescent="0.25">
      <c r="A164" s="11" t="s">
        <v>266</v>
      </c>
      <c r="B164" s="11" t="s">
        <v>285</v>
      </c>
      <c r="C164" s="22" t="s">
        <v>19</v>
      </c>
      <c r="D164" s="22" t="s">
        <v>19</v>
      </c>
      <c r="E164" s="22" t="s">
        <v>19</v>
      </c>
      <c r="F164" s="35" t="s">
        <v>286</v>
      </c>
      <c r="G164" s="80" t="s">
        <v>287</v>
      </c>
      <c r="H164" s="12" t="s">
        <v>39</v>
      </c>
      <c r="I164" s="12">
        <v>7</v>
      </c>
      <c r="J164" s="46" t="s">
        <v>31</v>
      </c>
      <c r="K164" s="30">
        <f>K165+K166</f>
        <v>420</v>
      </c>
    </row>
    <row r="165" spans="1:11" ht="47.25" x14ac:dyDescent="0.25">
      <c r="A165" s="11" t="s">
        <v>266</v>
      </c>
      <c r="B165" s="11" t="s">
        <v>285</v>
      </c>
      <c r="C165" s="11" t="s">
        <v>32</v>
      </c>
      <c r="D165" s="11" t="s">
        <v>73</v>
      </c>
      <c r="E165" s="11" t="s">
        <v>74</v>
      </c>
      <c r="F165" s="32" t="s">
        <v>288</v>
      </c>
      <c r="G165" s="80" t="s">
        <v>287</v>
      </c>
      <c r="H165" s="12" t="s">
        <v>39</v>
      </c>
      <c r="I165" s="12">
        <v>6</v>
      </c>
      <c r="J165" s="22" t="s">
        <v>146</v>
      </c>
      <c r="K165" s="27">
        <v>210</v>
      </c>
    </row>
    <row r="166" spans="1:11" ht="47.25" x14ac:dyDescent="0.25">
      <c r="A166" s="11" t="s">
        <v>266</v>
      </c>
      <c r="B166" s="11" t="s">
        <v>285</v>
      </c>
      <c r="C166" s="11" t="s">
        <v>32</v>
      </c>
      <c r="D166" s="11" t="s">
        <v>73</v>
      </c>
      <c r="E166" s="11" t="s">
        <v>74</v>
      </c>
      <c r="F166" s="32" t="s">
        <v>289</v>
      </c>
      <c r="G166" s="80" t="s">
        <v>287</v>
      </c>
      <c r="H166" s="12" t="s">
        <v>39</v>
      </c>
      <c r="I166" s="12">
        <v>1</v>
      </c>
      <c r="J166" s="22" t="s">
        <v>59</v>
      </c>
      <c r="K166" s="27">
        <v>210</v>
      </c>
    </row>
    <row r="167" spans="1:11" ht="31.5" x14ac:dyDescent="0.25">
      <c r="A167" s="11" t="s">
        <v>266</v>
      </c>
      <c r="B167" s="11" t="s">
        <v>290</v>
      </c>
      <c r="C167" s="11" t="s">
        <v>19</v>
      </c>
      <c r="D167" s="11" t="s">
        <v>19</v>
      </c>
      <c r="E167" s="11" t="s">
        <v>19</v>
      </c>
      <c r="F167" s="29" t="s">
        <v>291</v>
      </c>
      <c r="G167" s="26" t="s">
        <v>292</v>
      </c>
      <c r="H167" s="12" t="s">
        <v>111</v>
      </c>
      <c r="I167" s="12">
        <v>28</v>
      </c>
      <c r="J167" s="22" t="s">
        <v>31</v>
      </c>
      <c r="K167" s="27">
        <v>369.6</v>
      </c>
    </row>
    <row r="168" spans="1:11" ht="47.25" x14ac:dyDescent="0.25">
      <c r="A168" s="11" t="s">
        <v>266</v>
      </c>
      <c r="B168" s="11" t="s">
        <v>290</v>
      </c>
      <c r="C168" s="11" t="s">
        <v>32</v>
      </c>
      <c r="D168" s="11" t="s">
        <v>73</v>
      </c>
      <c r="E168" s="11" t="s">
        <v>74</v>
      </c>
      <c r="F168" s="31" t="s">
        <v>293</v>
      </c>
      <c r="G168" s="26" t="s">
        <v>292</v>
      </c>
      <c r="H168" s="12" t="s">
        <v>111</v>
      </c>
      <c r="I168" s="12">
        <v>28</v>
      </c>
      <c r="J168" s="22" t="s">
        <v>31</v>
      </c>
      <c r="K168" s="27">
        <v>369.6</v>
      </c>
    </row>
    <row r="169" spans="1:11" ht="63" x14ac:dyDescent="0.25">
      <c r="A169" s="11" t="s">
        <v>266</v>
      </c>
      <c r="B169" s="11" t="s">
        <v>294</v>
      </c>
      <c r="C169" s="11" t="s">
        <v>19</v>
      </c>
      <c r="D169" s="24" t="s">
        <v>19</v>
      </c>
      <c r="E169" s="24" t="s">
        <v>19</v>
      </c>
      <c r="F169" s="29" t="s">
        <v>295</v>
      </c>
      <c r="G169" s="72" t="s">
        <v>296</v>
      </c>
      <c r="H169" s="12" t="s">
        <v>39</v>
      </c>
      <c r="I169" s="12">
        <f>SUM(I170:I179)</f>
        <v>10</v>
      </c>
      <c r="J169" s="22" t="s">
        <v>31</v>
      </c>
      <c r="K169" s="30">
        <f>SUM(K170:K179)</f>
        <v>854.5</v>
      </c>
    </row>
    <row r="170" spans="1:11" ht="31.5" x14ac:dyDescent="0.25">
      <c r="A170" s="11" t="s">
        <v>266</v>
      </c>
      <c r="B170" s="11" t="s">
        <v>294</v>
      </c>
      <c r="C170" s="11" t="s">
        <v>32</v>
      </c>
      <c r="D170" s="11" t="s">
        <v>233</v>
      </c>
      <c r="E170" s="11" t="s">
        <v>234</v>
      </c>
      <c r="F170" s="31" t="s">
        <v>297</v>
      </c>
      <c r="G170" s="72" t="s">
        <v>298</v>
      </c>
      <c r="H170" s="12" t="s">
        <v>39</v>
      </c>
      <c r="I170" s="12">
        <v>1</v>
      </c>
      <c r="J170" s="11" t="s">
        <v>103</v>
      </c>
      <c r="K170" s="27">
        <v>161</v>
      </c>
    </row>
    <row r="171" spans="1:11" ht="42.75" customHeight="1" x14ac:dyDescent="0.25">
      <c r="A171" s="11" t="s">
        <v>266</v>
      </c>
      <c r="B171" s="11" t="s">
        <v>294</v>
      </c>
      <c r="C171" s="11" t="s">
        <v>32</v>
      </c>
      <c r="D171" s="11" t="s">
        <v>235</v>
      </c>
      <c r="E171" s="11" t="s">
        <v>236</v>
      </c>
      <c r="F171" s="31" t="s">
        <v>299</v>
      </c>
      <c r="G171" s="72" t="s">
        <v>298</v>
      </c>
      <c r="H171" s="12" t="s">
        <v>39</v>
      </c>
      <c r="I171" s="12">
        <v>1</v>
      </c>
      <c r="J171" s="11" t="s">
        <v>172</v>
      </c>
      <c r="K171" s="27">
        <v>60</v>
      </c>
    </row>
    <row r="172" spans="1:11" ht="54" customHeight="1" x14ac:dyDescent="0.25">
      <c r="A172" s="11" t="s">
        <v>266</v>
      </c>
      <c r="B172" s="11" t="s">
        <v>294</v>
      </c>
      <c r="C172" s="11" t="s">
        <v>32</v>
      </c>
      <c r="D172" s="11" t="s">
        <v>219</v>
      </c>
      <c r="E172" s="11" t="s">
        <v>220</v>
      </c>
      <c r="F172" s="31" t="s">
        <v>300</v>
      </c>
      <c r="G172" s="72" t="s">
        <v>298</v>
      </c>
      <c r="H172" s="12" t="s">
        <v>39</v>
      </c>
      <c r="I172" s="12">
        <v>1</v>
      </c>
      <c r="J172" s="11" t="s">
        <v>261</v>
      </c>
      <c r="K172" s="27">
        <v>60</v>
      </c>
    </row>
    <row r="173" spans="1:11" ht="42.75" customHeight="1" x14ac:dyDescent="0.25">
      <c r="A173" s="11" t="s">
        <v>266</v>
      </c>
      <c r="B173" s="11" t="s">
        <v>294</v>
      </c>
      <c r="C173" s="11" t="s">
        <v>32</v>
      </c>
      <c r="D173" s="11" t="s">
        <v>235</v>
      </c>
      <c r="E173" s="11" t="s">
        <v>236</v>
      </c>
      <c r="F173" s="31" t="s">
        <v>301</v>
      </c>
      <c r="G173" s="72" t="s">
        <v>298</v>
      </c>
      <c r="H173" s="12" t="s">
        <v>39</v>
      </c>
      <c r="I173" s="12">
        <v>1</v>
      </c>
      <c r="J173" s="22" t="s">
        <v>31</v>
      </c>
      <c r="K173" s="27">
        <v>60</v>
      </c>
    </row>
    <row r="174" spans="1:11" s="45" customFormat="1" ht="47.25" x14ac:dyDescent="0.25">
      <c r="A174" s="22" t="s">
        <v>266</v>
      </c>
      <c r="B174" s="22" t="s">
        <v>294</v>
      </c>
      <c r="C174" s="22" t="s">
        <v>32</v>
      </c>
      <c r="D174" s="22" t="s">
        <v>227</v>
      </c>
      <c r="E174" s="22" t="s">
        <v>228</v>
      </c>
      <c r="F174" s="32" t="s">
        <v>302</v>
      </c>
      <c r="G174" s="80" t="s">
        <v>298</v>
      </c>
      <c r="H174" s="34" t="s">
        <v>39</v>
      </c>
      <c r="I174" s="34">
        <v>1</v>
      </c>
      <c r="J174" s="22" t="s">
        <v>303</v>
      </c>
      <c r="K174" s="36">
        <v>60</v>
      </c>
    </row>
    <row r="175" spans="1:11" s="45" customFormat="1" ht="31.5" x14ac:dyDescent="0.25">
      <c r="A175" s="22" t="s">
        <v>266</v>
      </c>
      <c r="B175" s="22" t="s">
        <v>294</v>
      </c>
      <c r="C175" s="22" t="s">
        <v>32</v>
      </c>
      <c r="D175" s="22" t="s">
        <v>33</v>
      </c>
      <c r="E175" s="22" t="s">
        <v>34</v>
      </c>
      <c r="F175" s="32" t="s">
        <v>304</v>
      </c>
      <c r="G175" s="80" t="s">
        <v>305</v>
      </c>
      <c r="H175" s="34" t="s">
        <v>39</v>
      </c>
      <c r="I175" s="34">
        <v>1</v>
      </c>
      <c r="J175" s="22" t="s">
        <v>31</v>
      </c>
      <c r="K175" s="36">
        <v>150</v>
      </c>
    </row>
    <row r="176" spans="1:11" s="45" customFormat="1" ht="63" x14ac:dyDescent="0.25">
      <c r="A176" s="81" t="s">
        <v>266</v>
      </c>
      <c r="B176" s="81" t="s">
        <v>294</v>
      </c>
      <c r="C176" s="81" t="s">
        <v>32</v>
      </c>
      <c r="D176" s="81" t="s">
        <v>33</v>
      </c>
      <c r="E176" s="81" t="s">
        <v>34</v>
      </c>
      <c r="F176" s="82" t="s">
        <v>306</v>
      </c>
      <c r="G176" s="83" t="s">
        <v>298</v>
      </c>
      <c r="H176" s="84" t="s">
        <v>39</v>
      </c>
      <c r="I176" s="84">
        <v>1</v>
      </c>
      <c r="J176" s="81" t="s">
        <v>31</v>
      </c>
      <c r="K176" s="60">
        <v>123.5</v>
      </c>
    </row>
    <row r="177" spans="1:13" s="45" customFormat="1" ht="110.25" x14ac:dyDescent="0.25">
      <c r="A177" s="22" t="s">
        <v>266</v>
      </c>
      <c r="B177" s="22" t="s">
        <v>294</v>
      </c>
      <c r="C177" s="22" t="s">
        <v>32</v>
      </c>
      <c r="D177" s="22" t="s">
        <v>115</v>
      </c>
      <c r="E177" s="22" t="s">
        <v>116</v>
      </c>
      <c r="F177" s="32" t="s">
        <v>307</v>
      </c>
      <c r="G177" s="80" t="s">
        <v>308</v>
      </c>
      <c r="H177" s="34" t="s">
        <v>39</v>
      </c>
      <c r="I177" s="34">
        <v>1</v>
      </c>
      <c r="J177" s="22" t="s">
        <v>31</v>
      </c>
      <c r="K177" s="36">
        <v>50</v>
      </c>
    </row>
    <row r="178" spans="1:13" s="45" customFormat="1" ht="31.5" x14ac:dyDescent="0.25">
      <c r="A178" s="22" t="s">
        <v>266</v>
      </c>
      <c r="B178" s="22" t="s">
        <v>294</v>
      </c>
      <c r="C178" s="22" t="s">
        <v>32</v>
      </c>
      <c r="D178" s="22" t="s">
        <v>94</v>
      </c>
      <c r="E178" s="22" t="s">
        <v>95</v>
      </c>
      <c r="F178" s="32" t="s">
        <v>309</v>
      </c>
      <c r="G178" s="80" t="s">
        <v>298</v>
      </c>
      <c r="H178" s="34" t="s">
        <v>39</v>
      </c>
      <c r="I178" s="34">
        <v>1</v>
      </c>
      <c r="J178" s="22" t="s">
        <v>31</v>
      </c>
      <c r="K178" s="36">
        <v>100</v>
      </c>
    </row>
    <row r="179" spans="1:13" ht="47.25" x14ac:dyDescent="0.25">
      <c r="A179" s="11" t="s">
        <v>266</v>
      </c>
      <c r="B179" s="11" t="s">
        <v>294</v>
      </c>
      <c r="C179" s="11" t="s">
        <v>32</v>
      </c>
      <c r="D179" s="11" t="s">
        <v>115</v>
      </c>
      <c r="E179" s="11" t="s">
        <v>116</v>
      </c>
      <c r="F179" s="31" t="s">
        <v>310</v>
      </c>
      <c r="G179" s="72" t="s">
        <v>298</v>
      </c>
      <c r="H179" s="12" t="s">
        <v>39</v>
      </c>
      <c r="I179" s="12">
        <v>1</v>
      </c>
      <c r="J179" s="11" t="s">
        <v>154</v>
      </c>
      <c r="K179" s="27">
        <v>30</v>
      </c>
      <c r="L179" s="56">
        <f>K153+K116+K92+K74+K62+K53+K34+K31+K10</f>
        <v>714467.55</v>
      </c>
      <c r="M179" s="56">
        <f>714467.54-L179</f>
        <v>-1.0000000009313226E-2</v>
      </c>
    </row>
    <row r="181" spans="1:13" x14ac:dyDescent="0.25">
      <c r="A181" s="85" t="s">
        <v>311</v>
      </c>
    </row>
    <row r="182" spans="1:13" x14ac:dyDescent="0.25">
      <c r="A182" s="85" t="s">
        <v>312</v>
      </c>
    </row>
    <row r="184" spans="1:13" x14ac:dyDescent="0.25">
      <c r="B184" s="85" t="s">
        <v>313</v>
      </c>
      <c r="F184" s="85" t="s">
        <v>314</v>
      </c>
    </row>
    <row r="187" spans="1:13" x14ac:dyDescent="0.25">
      <c r="A187" s="85" t="s">
        <v>315</v>
      </c>
    </row>
    <row r="188" spans="1:13" x14ac:dyDescent="0.25">
      <c r="A188" s="85" t="s">
        <v>316</v>
      </c>
    </row>
    <row r="189" spans="1:13" x14ac:dyDescent="0.25">
      <c r="A189" s="85" t="s">
        <v>317</v>
      </c>
    </row>
    <row r="190" spans="1:13" x14ac:dyDescent="0.25">
      <c r="A190" s="85" t="s">
        <v>318</v>
      </c>
    </row>
    <row r="191" spans="1:13" x14ac:dyDescent="0.25">
      <c r="A191" s="85" t="s">
        <v>319</v>
      </c>
    </row>
    <row r="192" spans="1:13" x14ac:dyDescent="0.25">
      <c r="A192" s="85" t="s">
        <v>316</v>
      </c>
    </row>
    <row r="193" spans="1:1" x14ac:dyDescent="0.25">
      <c r="A193" s="85"/>
    </row>
  </sheetData>
  <mergeCells count="35">
    <mergeCell ref="J62:J63"/>
    <mergeCell ref="K62:K63"/>
    <mergeCell ref="A153:A159"/>
    <mergeCell ref="B153:B159"/>
    <mergeCell ref="C153:C159"/>
    <mergeCell ref="D153:D159"/>
    <mergeCell ref="E153:E159"/>
    <mergeCell ref="F153:F159"/>
    <mergeCell ref="J153:J159"/>
    <mergeCell ref="K153:K159"/>
    <mergeCell ref="A62:A63"/>
    <mergeCell ref="B62:B63"/>
    <mergeCell ref="C62:C63"/>
    <mergeCell ref="D62:D63"/>
    <mergeCell ref="E62:E63"/>
    <mergeCell ref="F62:F63"/>
    <mergeCell ref="F10:F13"/>
    <mergeCell ref="K10:K13"/>
    <mergeCell ref="A34:A37"/>
    <mergeCell ref="B34:B37"/>
    <mergeCell ref="C34:C37"/>
    <mergeCell ref="D34:D37"/>
    <mergeCell ref="E34:E37"/>
    <mergeCell ref="F34:F37"/>
    <mergeCell ref="K34:K37"/>
    <mergeCell ref="A5:K5"/>
    <mergeCell ref="A7:A8"/>
    <mergeCell ref="B7:B8"/>
    <mergeCell ref="C7:C8"/>
    <mergeCell ref="F7:F8"/>
    <mergeCell ref="A10:A13"/>
    <mergeCell ref="B10:B13"/>
    <mergeCell ref="C10:C13"/>
    <mergeCell ref="D10:D13"/>
    <mergeCell ref="E10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Николаевна Кущеева</dc:creator>
  <cp:lastModifiedBy>Елена Николаевна Кущеева</cp:lastModifiedBy>
  <dcterms:created xsi:type="dcterms:W3CDTF">2021-10-06T15:26:00Z</dcterms:created>
  <dcterms:modified xsi:type="dcterms:W3CDTF">2021-10-06T15:27:01Z</dcterms:modified>
</cp:coreProperties>
</file>